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4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5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"/>
    </mc:Choice>
  </mc:AlternateContent>
  <xr:revisionPtr revIDLastSave="0" documentId="8_{A2A78958-596E-4AB7-AD20-EEE822F8B75A}" xr6:coauthVersionLast="47" xr6:coauthVersionMax="47" xr10:uidLastSave="{00000000-0000-0000-0000-000000000000}"/>
  <bookViews>
    <workbookView xWindow="-28920" yWindow="-120" windowWidth="29040" windowHeight="15840" xr2:uid="{A6B2FBDD-B93D-4052-B9CF-DDBA93A5AECD}"/>
  </bookViews>
  <sheets>
    <sheet name="impacts" sheetId="1" r:id="rId1"/>
    <sheet name="interaction with CMP444 WACM1" sheetId="2" r:id="rId2"/>
  </sheets>
  <externalReferences>
    <externalReference r:id="rId3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9" i="1" l="1"/>
  <c r="K239" i="1" s="1"/>
  <c r="B169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K263" i="1"/>
  <c r="K259" i="1"/>
  <c r="K258" i="1"/>
  <c r="K257" i="1"/>
  <c r="K253" i="1"/>
  <c r="K252" i="1"/>
  <c r="K251" i="1"/>
  <c r="K247" i="1"/>
  <c r="K246" i="1"/>
  <c r="K245" i="1"/>
  <c r="K241" i="1"/>
  <c r="K240" i="1"/>
  <c r="L228" i="1"/>
  <c r="L227" i="1"/>
  <c r="L222" i="1"/>
  <c r="L221" i="1"/>
  <c r="L216" i="1"/>
  <c r="L215" i="1"/>
  <c r="L210" i="1"/>
  <c r="L209" i="1"/>
  <c r="L204" i="1"/>
  <c r="K197" i="1"/>
  <c r="K192" i="1"/>
  <c r="K191" i="1"/>
  <c r="K186" i="1"/>
  <c r="K185" i="1"/>
  <c r="K180" i="1"/>
  <c r="K179" i="1"/>
  <c r="K174" i="1"/>
  <c r="K173" i="1"/>
  <c r="L165" i="1"/>
  <c r="K165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K20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L19" i="1"/>
  <c r="K19" i="1"/>
  <c r="L18" i="1"/>
  <c r="K18" i="1"/>
  <c r="L17" i="1"/>
  <c r="K17" i="1"/>
  <c r="L10" i="1"/>
  <c r="K10" i="1"/>
  <c r="L9" i="1"/>
  <c r="K9" i="1"/>
  <c r="G255" i="2"/>
  <c r="G263" i="2"/>
  <c r="G262" i="2"/>
  <c r="G261" i="2"/>
  <c r="G260" i="2"/>
  <c r="G259" i="2"/>
  <c r="G258" i="2"/>
  <c r="G257" i="2"/>
  <c r="G256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71" i="2"/>
  <c r="G16" i="2"/>
  <c r="G296" i="2" s="1"/>
  <c r="F296" i="2"/>
  <c r="E296" i="2"/>
  <c r="F266" i="2"/>
  <c r="E266" i="2"/>
  <c r="F263" i="2"/>
  <c r="E263" i="2"/>
  <c r="F262" i="2"/>
  <c r="E262" i="2"/>
  <c r="F261" i="2"/>
  <c r="E261" i="2"/>
  <c r="F260" i="2"/>
  <c r="E260" i="2"/>
  <c r="F259" i="2"/>
  <c r="E259" i="2"/>
  <c r="F258" i="2"/>
  <c r="E258" i="2"/>
  <c r="F257" i="2"/>
  <c r="E257" i="2"/>
  <c r="F256" i="2"/>
  <c r="E256" i="2"/>
  <c r="F255" i="2"/>
  <c r="E255" i="2"/>
  <c r="F254" i="2"/>
  <c r="E254" i="2"/>
  <c r="F253" i="2"/>
  <c r="E253" i="2"/>
  <c r="F252" i="2"/>
  <c r="E252" i="2"/>
  <c r="F251" i="2"/>
  <c r="E251" i="2"/>
  <c r="F250" i="2"/>
  <c r="E250" i="2"/>
  <c r="F249" i="2"/>
  <c r="E249" i="2"/>
  <c r="F248" i="2"/>
  <c r="E248" i="2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B235" i="2"/>
  <c r="F230" i="2"/>
  <c r="E230" i="2"/>
  <c r="F229" i="2"/>
  <c r="E229" i="2"/>
  <c r="F228" i="2"/>
  <c r="E228" i="2"/>
  <c r="F227" i="2"/>
  <c r="E227" i="2"/>
  <c r="F226" i="2"/>
  <c r="E22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B202" i="2"/>
  <c r="F197" i="2"/>
  <c r="E197" i="2"/>
  <c r="F196" i="2"/>
  <c r="E196" i="2"/>
  <c r="F195" i="2"/>
  <c r="E195" i="2"/>
  <c r="F194" i="2"/>
  <c r="E194" i="2"/>
  <c r="F193" i="2"/>
  <c r="E193" i="2"/>
  <c r="F192" i="2"/>
  <c r="E192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F182" i="2"/>
  <c r="E182" i="2"/>
  <c r="F181" i="2"/>
  <c r="E181" i="2"/>
  <c r="F180" i="2"/>
  <c r="E180" i="2"/>
  <c r="F179" i="2"/>
  <c r="E179" i="2"/>
  <c r="F178" i="2"/>
  <c r="E178" i="2"/>
  <c r="F177" i="2"/>
  <c r="E177" i="2"/>
  <c r="F176" i="2"/>
  <c r="E176" i="2"/>
  <c r="F175" i="2"/>
  <c r="E175" i="2"/>
  <c r="F174" i="2"/>
  <c r="E174" i="2"/>
  <c r="F173" i="2"/>
  <c r="E173" i="2"/>
  <c r="F172" i="2"/>
  <c r="E172" i="2"/>
  <c r="F171" i="2"/>
  <c r="E171" i="2"/>
  <c r="F170" i="2"/>
  <c r="E170" i="2"/>
  <c r="B169" i="2"/>
  <c r="F164" i="2"/>
  <c r="E164" i="2"/>
  <c r="F134" i="2"/>
  <c r="E134" i="2"/>
  <c r="F104" i="2"/>
  <c r="E104" i="2"/>
  <c r="F74" i="2"/>
  <c r="E74" i="2"/>
  <c r="F50" i="2"/>
  <c r="E50" i="2"/>
  <c r="B235" i="1"/>
  <c r="B202" i="1"/>
  <c r="I263" i="1"/>
  <c r="L263" i="1" s="1"/>
  <c r="H263" i="1"/>
  <c r="I262" i="1"/>
  <c r="L262" i="1" s="1"/>
  <c r="H262" i="1"/>
  <c r="I261" i="1"/>
  <c r="L261" i="1" s="1"/>
  <c r="H261" i="1"/>
  <c r="I260" i="1"/>
  <c r="L260" i="1" s="1"/>
  <c r="H260" i="1"/>
  <c r="I259" i="1"/>
  <c r="L259" i="1" s="1"/>
  <c r="H259" i="1"/>
  <c r="I258" i="1"/>
  <c r="L258" i="1" s="1"/>
  <c r="H258" i="1"/>
  <c r="I257" i="1"/>
  <c r="L257" i="1" s="1"/>
  <c r="H257" i="1"/>
  <c r="I256" i="1"/>
  <c r="L256" i="1" s="1"/>
  <c r="H256" i="1"/>
  <c r="I255" i="1"/>
  <c r="L255" i="1" s="1"/>
  <c r="H255" i="1"/>
  <c r="I254" i="1"/>
  <c r="L254" i="1" s="1"/>
  <c r="H254" i="1"/>
  <c r="I253" i="1"/>
  <c r="L253" i="1" s="1"/>
  <c r="H253" i="1"/>
  <c r="I252" i="1"/>
  <c r="L252" i="1" s="1"/>
  <c r="H252" i="1"/>
  <c r="I251" i="1"/>
  <c r="L251" i="1" s="1"/>
  <c r="H251" i="1"/>
  <c r="I250" i="1"/>
  <c r="L250" i="1" s="1"/>
  <c r="H250" i="1"/>
  <c r="I249" i="1"/>
  <c r="L249" i="1" s="1"/>
  <c r="H249" i="1"/>
  <c r="I248" i="1"/>
  <c r="L248" i="1" s="1"/>
  <c r="H248" i="1"/>
  <c r="I247" i="1"/>
  <c r="L247" i="1" s="1"/>
  <c r="H247" i="1"/>
  <c r="I246" i="1"/>
  <c r="L246" i="1" s="1"/>
  <c r="H246" i="1"/>
  <c r="I245" i="1"/>
  <c r="L245" i="1" s="1"/>
  <c r="H245" i="1"/>
  <c r="I244" i="1"/>
  <c r="L244" i="1" s="1"/>
  <c r="H244" i="1"/>
  <c r="I243" i="1"/>
  <c r="L243" i="1" s="1"/>
  <c r="H243" i="1"/>
  <c r="I242" i="1"/>
  <c r="L242" i="1" s="1"/>
  <c r="H242" i="1"/>
  <c r="I241" i="1"/>
  <c r="L241" i="1" s="1"/>
  <c r="H241" i="1"/>
  <c r="I240" i="1"/>
  <c r="L240" i="1" s="1"/>
  <c r="H240" i="1"/>
  <c r="I239" i="1"/>
  <c r="L239" i="1" s="1"/>
  <c r="H239" i="1"/>
  <c r="I238" i="1"/>
  <c r="L238" i="1" s="1"/>
  <c r="H238" i="1"/>
  <c r="I237" i="1"/>
  <c r="L237" i="1" s="1"/>
  <c r="H237" i="1"/>
  <c r="F263" i="1"/>
  <c r="E263" i="1"/>
  <c r="F262" i="1"/>
  <c r="K262" i="1" s="1"/>
  <c r="E262" i="1"/>
  <c r="F261" i="1"/>
  <c r="K261" i="1" s="1"/>
  <c r="E261" i="1"/>
  <c r="F260" i="1"/>
  <c r="K260" i="1" s="1"/>
  <c r="E260" i="1"/>
  <c r="F259" i="1"/>
  <c r="E259" i="1"/>
  <c r="F258" i="1"/>
  <c r="E258" i="1"/>
  <c r="F257" i="1"/>
  <c r="E257" i="1"/>
  <c r="F256" i="1"/>
  <c r="K256" i="1" s="1"/>
  <c r="E256" i="1"/>
  <c r="F255" i="1"/>
  <c r="K255" i="1" s="1"/>
  <c r="E255" i="1"/>
  <c r="F254" i="1"/>
  <c r="K254" i="1" s="1"/>
  <c r="E254" i="1"/>
  <c r="F253" i="1"/>
  <c r="E253" i="1"/>
  <c r="F252" i="1"/>
  <c r="E252" i="1"/>
  <c r="F251" i="1"/>
  <c r="E251" i="1"/>
  <c r="F250" i="1"/>
  <c r="K250" i="1" s="1"/>
  <c r="E250" i="1"/>
  <c r="F249" i="1"/>
  <c r="K249" i="1" s="1"/>
  <c r="E249" i="1"/>
  <c r="F248" i="1"/>
  <c r="K248" i="1" s="1"/>
  <c r="E248" i="1"/>
  <c r="F247" i="1"/>
  <c r="E247" i="1"/>
  <c r="F246" i="1"/>
  <c r="E246" i="1"/>
  <c r="F245" i="1"/>
  <c r="E245" i="1"/>
  <c r="F244" i="1"/>
  <c r="K244" i="1" s="1"/>
  <c r="E244" i="1"/>
  <c r="F243" i="1"/>
  <c r="K243" i="1" s="1"/>
  <c r="E243" i="1"/>
  <c r="F242" i="1"/>
  <c r="K242" i="1" s="1"/>
  <c r="E242" i="1"/>
  <c r="F241" i="1"/>
  <c r="E241" i="1"/>
  <c r="F240" i="1"/>
  <c r="E240" i="1"/>
  <c r="E239" i="1"/>
  <c r="F238" i="1"/>
  <c r="K238" i="1" s="1"/>
  <c r="E238" i="1"/>
  <c r="F237" i="1"/>
  <c r="K237" i="1" s="1"/>
  <c r="E237" i="1"/>
  <c r="I230" i="1"/>
  <c r="L230" i="1" s="1"/>
  <c r="H230" i="1"/>
  <c r="I229" i="1"/>
  <c r="L229" i="1" s="1"/>
  <c r="H229" i="1"/>
  <c r="I228" i="1"/>
  <c r="H228" i="1"/>
  <c r="I227" i="1"/>
  <c r="H227" i="1"/>
  <c r="I226" i="1"/>
  <c r="H226" i="1"/>
  <c r="L226" i="1" s="1"/>
  <c r="I225" i="1"/>
  <c r="L225" i="1" s="1"/>
  <c r="H225" i="1"/>
  <c r="I224" i="1"/>
  <c r="L224" i="1" s="1"/>
  <c r="H224" i="1"/>
  <c r="I223" i="1"/>
  <c r="L223" i="1" s="1"/>
  <c r="H223" i="1"/>
  <c r="I222" i="1"/>
  <c r="H222" i="1"/>
  <c r="I221" i="1"/>
  <c r="H221" i="1"/>
  <c r="I220" i="1"/>
  <c r="H220" i="1"/>
  <c r="L220" i="1" s="1"/>
  <c r="I219" i="1"/>
  <c r="L219" i="1" s="1"/>
  <c r="H219" i="1"/>
  <c r="I218" i="1"/>
  <c r="L218" i="1" s="1"/>
  <c r="H218" i="1"/>
  <c r="I217" i="1"/>
  <c r="L217" i="1" s="1"/>
  <c r="H217" i="1"/>
  <c r="I216" i="1"/>
  <c r="H216" i="1"/>
  <c r="I215" i="1"/>
  <c r="H215" i="1"/>
  <c r="I214" i="1"/>
  <c r="H214" i="1"/>
  <c r="L214" i="1" s="1"/>
  <c r="I213" i="1"/>
  <c r="L213" i="1" s="1"/>
  <c r="H213" i="1"/>
  <c r="I212" i="1"/>
  <c r="L212" i="1" s="1"/>
  <c r="H212" i="1"/>
  <c r="I211" i="1"/>
  <c r="L211" i="1" s="1"/>
  <c r="H211" i="1"/>
  <c r="I210" i="1"/>
  <c r="H210" i="1"/>
  <c r="I209" i="1"/>
  <c r="H209" i="1"/>
  <c r="I208" i="1"/>
  <c r="H208" i="1"/>
  <c r="L208" i="1" s="1"/>
  <c r="I207" i="1"/>
  <c r="L207" i="1" s="1"/>
  <c r="H207" i="1"/>
  <c r="I206" i="1"/>
  <c r="L206" i="1" s="1"/>
  <c r="H206" i="1"/>
  <c r="I205" i="1"/>
  <c r="L205" i="1" s="1"/>
  <c r="H205" i="1"/>
  <c r="I204" i="1"/>
  <c r="H204" i="1"/>
  <c r="F230" i="1"/>
  <c r="K230" i="1" s="1"/>
  <c r="E230" i="1"/>
  <c r="F229" i="1"/>
  <c r="E229" i="1"/>
  <c r="K229" i="1" s="1"/>
  <c r="F228" i="1"/>
  <c r="E228" i="1"/>
  <c r="K228" i="1" s="1"/>
  <c r="F227" i="1"/>
  <c r="E227" i="1"/>
  <c r="K227" i="1" s="1"/>
  <c r="F226" i="1"/>
  <c r="K226" i="1" s="1"/>
  <c r="E226" i="1"/>
  <c r="F225" i="1"/>
  <c r="K225" i="1" s="1"/>
  <c r="E225" i="1"/>
  <c r="F224" i="1"/>
  <c r="K224" i="1" s="1"/>
  <c r="E224" i="1"/>
  <c r="F223" i="1"/>
  <c r="E223" i="1"/>
  <c r="K223" i="1" s="1"/>
  <c r="F222" i="1"/>
  <c r="E222" i="1"/>
  <c r="K222" i="1" s="1"/>
  <c r="F221" i="1"/>
  <c r="E221" i="1"/>
  <c r="K221" i="1" s="1"/>
  <c r="F220" i="1"/>
  <c r="K220" i="1" s="1"/>
  <c r="E220" i="1"/>
  <c r="F219" i="1"/>
  <c r="K219" i="1" s="1"/>
  <c r="E219" i="1"/>
  <c r="F218" i="1"/>
  <c r="K218" i="1" s="1"/>
  <c r="E218" i="1"/>
  <c r="F217" i="1"/>
  <c r="E217" i="1"/>
  <c r="K217" i="1" s="1"/>
  <c r="F216" i="1"/>
  <c r="E216" i="1"/>
  <c r="K216" i="1" s="1"/>
  <c r="F215" i="1"/>
  <c r="E215" i="1"/>
  <c r="K215" i="1" s="1"/>
  <c r="F214" i="1"/>
  <c r="K214" i="1" s="1"/>
  <c r="E214" i="1"/>
  <c r="F213" i="1"/>
  <c r="K213" i="1" s="1"/>
  <c r="E213" i="1"/>
  <c r="F212" i="1"/>
  <c r="K212" i="1" s="1"/>
  <c r="E212" i="1"/>
  <c r="F211" i="1"/>
  <c r="E211" i="1"/>
  <c r="K211" i="1" s="1"/>
  <c r="F210" i="1"/>
  <c r="E210" i="1"/>
  <c r="K210" i="1" s="1"/>
  <c r="F209" i="1"/>
  <c r="E209" i="1"/>
  <c r="K209" i="1" s="1"/>
  <c r="F208" i="1"/>
  <c r="K208" i="1" s="1"/>
  <c r="E208" i="1"/>
  <c r="F207" i="1"/>
  <c r="K207" i="1" s="1"/>
  <c r="E207" i="1"/>
  <c r="F206" i="1"/>
  <c r="K206" i="1" s="1"/>
  <c r="E206" i="1"/>
  <c r="F205" i="1"/>
  <c r="E205" i="1"/>
  <c r="K205" i="1" s="1"/>
  <c r="F204" i="1"/>
  <c r="E204" i="1"/>
  <c r="K204" i="1" s="1"/>
  <c r="I197" i="1"/>
  <c r="L197" i="1" s="1"/>
  <c r="H197" i="1"/>
  <c r="I196" i="1"/>
  <c r="L196" i="1" s="1"/>
  <c r="H196" i="1"/>
  <c r="I195" i="1"/>
  <c r="L195" i="1" s="1"/>
  <c r="H195" i="1"/>
  <c r="I194" i="1"/>
  <c r="L194" i="1" s="1"/>
  <c r="H194" i="1"/>
  <c r="I193" i="1"/>
  <c r="L193" i="1" s="1"/>
  <c r="H193" i="1"/>
  <c r="I192" i="1"/>
  <c r="L192" i="1" s="1"/>
  <c r="H192" i="1"/>
  <c r="I191" i="1"/>
  <c r="L191" i="1" s="1"/>
  <c r="H191" i="1"/>
  <c r="I190" i="1"/>
  <c r="L190" i="1" s="1"/>
  <c r="H190" i="1"/>
  <c r="I189" i="1"/>
  <c r="L189" i="1" s="1"/>
  <c r="H189" i="1"/>
  <c r="I188" i="1"/>
  <c r="L188" i="1" s="1"/>
  <c r="H188" i="1"/>
  <c r="I187" i="1"/>
  <c r="L187" i="1" s="1"/>
  <c r="H187" i="1"/>
  <c r="I186" i="1"/>
  <c r="L186" i="1" s="1"/>
  <c r="H186" i="1"/>
  <c r="I185" i="1"/>
  <c r="L185" i="1" s="1"/>
  <c r="H185" i="1"/>
  <c r="I184" i="1"/>
  <c r="L184" i="1" s="1"/>
  <c r="H184" i="1"/>
  <c r="I183" i="1"/>
  <c r="L183" i="1" s="1"/>
  <c r="H183" i="1"/>
  <c r="I182" i="1"/>
  <c r="L182" i="1" s="1"/>
  <c r="H182" i="1"/>
  <c r="I181" i="1"/>
  <c r="L181" i="1" s="1"/>
  <c r="H181" i="1"/>
  <c r="I180" i="1"/>
  <c r="L180" i="1" s="1"/>
  <c r="H180" i="1"/>
  <c r="I179" i="1"/>
  <c r="L179" i="1" s="1"/>
  <c r="H179" i="1"/>
  <c r="I178" i="1"/>
  <c r="L178" i="1" s="1"/>
  <c r="H178" i="1"/>
  <c r="I177" i="1"/>
  <c r="L177" i="1" s="1"/>
  <c r="H177" i="1"/>
  <c r="I176" i="1"/>
  <c r="L176" i="1" s="1"/>
  <c r="H176" i="1"/>
  <c r="I175" i="1"/>
  <c r="L175" i="1" s="1"/>
  <c r="H175" i="1"/>
  <c r="I174" i="1"/>
  <c r="L174" i="1" s="1"/>
  <c r="H174" i="1"/>
  <c r="I173" i="1"/>
  <c r="L173" i="1" s="1"/>
  <c r="H173" i="1"/>
  <c r="I172" i="1"/>
  <c r="L172" i="1" s="1"/>
  <c r="H172" i="1"/>
  <c r="I171" i="1"/>
  <c r="L171" i="1" s="1"/>
  <c r="H171" i="1"/>
  <c r="F197" i="1"/>
  <c r="E197" i="1"/>
  <c r="F196" i="1"/>
  <c r="K196" i="1" s="1"/>
  <c r="E196" i="1"/>
  <c r="F195" i="1"/>
  <c r="K195" i="1" s="1"/>
  <c r="E195" i="1"/>
  <c r="F194" i="1"/>
  <c r="K194" i="1" s="1"/>
  <c r="E194" i="1"/>
  <c r="F193" i="1"/>
  <c r="K193" i="1" s="1"/>
  <c r="E193" i="1"/>
  <c r="F192" i="1"/>
  <c r="E192" i="1"/>
  <c r="F191" i="1"/>
  <c r="E191" i="1"/>
  <c r="F190" i="1"/>
  <c r="K190" i="1" s="1"/>
  <c r="E190" i="1"/>
  <c r="F189" i="1"/>
  <c r="K189" i="1" s="1"/>
  <c r="E189" i="1"/>
  <c r="F188" i="1"/>
  <c r="K188" i="1" s="1"/>
  <c r="E188" i="1"/>
  <c r="F187" i="1"/>
  <c r="K187" i="1" s="1"/>
  <c r="E187" i="1"/>
  <c r="F186" i="1"/>
  <c r="E186" i="1"/>
  <c r="F185" i="1"/>
  <c r="E185" i="1"/>
  <c r="F184" i="1"/>
  <c r="K184" i="1" s="1"/>
  <c r="E184" i="1"/>
  <c r="F183" i="1"/>
  <c r="K183" i="1" s="1"/>
  <c r="E183" i="1"/>
  <c r="F182" i="1"/>
  <c r="K182" i="1" s="1"/>
  <c r="E182" i="1"/>
  <c r="F181" i="1"/>
  <c r="K181" i="1" s="1"/>
  <c r="E181" i="1"/>
  <c r="F180" i="1"/>
  <c r="E180" i="1"/>
  <c r="F179" i="1"/>
  <c r="E179" i="1"/>
  <c r="F178" i="1"/>
  <c r="K178" i="1" s="1"/>
  <c r="E178" i="1"/>
  <c r="F177" i="1"/>
  <c r="K177" i="1" s="1"/>
  <c r="E177" i="1"/>
  <c r="F176" i="1"/>
  <c r="K176" i="1" s="1"/>
  <c r="E176" i="1"/>
  <c r="F175" i="1"/>
  <c r="K175" i="1" s="1"/>
  <c r="E175" i="1"/>
  <c r="F174" i="1"/>
  <c r="E174" i="1"/>
  <c r="F173" i="1"/>
  <c r="E173" i="1"/>
  <c r="F172" i="1"/>
  <c r="K172" i="1" s="1"/>
  <c r="E172" i="1"/>
  <c r="F171" i="1"/>
  <c r="K171" i="1" s="1"/>
  <c r="E171" i="1"/>
  <c r="G33" i="2" l="1"/>
  <c r="G50" i="2"/>
  <c r="G74" i="2"/>
  <c r="G104" i="2"/>
  <c r="G134" i="2"/>
  <c r="G164" i="2"/>
  <c r="G170" i="2"/>
  <c r="G203" i="2"/>
  <c r="G236" i="2"/>
  <c r="G266" i="2"/>
  <c r="F296" i="1"/>
  <c r="E296" i="1"/>
  <c r="F266" i="1"/>
  <c r="E266" i="1"/>
  <c r="F236" i="1"/>
  <c r="E236" i="1"/>
  <c r="F203" i="1"/>
  <c r="E203" i="1"/>
  <c r="F170" i="1"/>
  <c r="E170" i="1"/>
  <c r="F164" i="1"/>
  <c r="E164" i="1"/>
  <c r="F134" i="1"/>
  <c r="E134" i="1"/>
  <c r="F104" i="1"/>
  <c r="E104" i="1"/>
  <c r="F74" i="1"/>
  <c r="E74" i="1"/>
  <c r="F50" i="1"/>
  <c r="E50" i="1"/>
  <c r="F33" i="1"/>
  <c r="E33" i="1"/>
  <c r="I296" i="1"/>
  <c r="H296" i="1"/>
  <c r="I266" i="1"/>
  <c r="H266" i="1"/>
  <c r="I236" i="1"/>
  <c r="H236" i="1"/>
  <c r="I203" i="1"/>
  <c r="H203" i="1"/>
  <c r="I170" i="1"/>
  <c r="H170" i="1"/>
  <c r="I164" i="1"/>
  <c r="H164" i="1"/>
  <c r="I134" i="1"/>
  <c r="H134" i="1"/>
  <c r="I104" i="1"/>
  <c r="H104" i="1"/>
  <c r="I74" i="1"/>
  <c r="H74" i="1"/>
  <c r="I50" i="1"/>
  <c r="H50" i="1"/>
</calcChain>
</file>

<file path=xl/sharedStrings.xml><?xml version="1.0" encoding="utf-8"?>
<sst xmlns="http://schemas.openxmlformats.org/spreadsheetml/2006/main" count="656" uniqueCount="99">
  <si>
    <t>Change vs Baseline</t>
  </si>
  <si>
    <t>2024/25 baseline</t>
  </si>
  <si>
    <t>2024/25 CMP423</t>
  </si>
  <si>
    <t>2029/30 baseline</t>
  </si>
  <si>
    <t>2029/30 CMP423</t>
  </si>
  <si>
    <t>2024/25</t>
  </si>
  <si>
    <t>2029/30</t>
  </si>
  <si>
    <t>Generation Revenue £m</t>
  </si>
  <si>
    <t>Demand Revenue £m</t>
  </si>
  <si>
    <t>HH Gross Demand Zonal Locational Tariff (£/kW)</t>
  </si>
  <si>
    <t>Zone No.</t>
  </si>
  <si>
    <t>Zone Name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</si>
  <si>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</si>
  <si>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</si>
  <si>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</si>
  <si>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</si>
  <si>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</si>
  <si>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</si>
  <si>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</si>
  <si>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</si>
  <si>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</si>
  <si>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</si>
  <si>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</si>
  <si>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</si>
  <si>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</si>
  <si>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</si>
  <si>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</si>
  <si>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</si>
  <si>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</si>
  <si>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</si>
  <si>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</si>
  <si>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</si>
  <si>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</si>
  <si>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</si>
  <si>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</si>
  <si>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</si>
  <si>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</si>
  <si>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</si>
  <si>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</si>
  <si>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</si>
  <si>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</si>
  <si>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</si>
  <si>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</si>
  <si>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</si>
  <si>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</si>
  <si>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</si>
  <si>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</si>
  <si>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</si>
  <si>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</si>
  <si>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</si>
  <si>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</si>
  <si>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</si>
  <si>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</si>
  <si>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</si>
  <si>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</si>
  <si>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</si>
  <si>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</si>
  <si>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</si>
  <si>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</si>
  <si>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</si>
  <si>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</si>
  <si>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</si>
  <si>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</si>
  <si>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</si>
  <si>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</si>
  <si>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</si>
  <si>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</si>
  <si>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</si>
  <si>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</si>
  <si>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</si>
  <si>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</si>
  <si>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</si>
  <si>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</si>
  <si>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</si>
  <si>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</si>
  <si>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</si>
  <si>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</si>
  <si>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</si>
  <si>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</si>
  <si>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</si>
  <si>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</si>
  <si>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</si>
  <si>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ALF</t>
  </si>
  <si>
    <t>Baseline</t>
  </si>
  <si>
    <t>CMP423</t>
  </si>
  <si>
    <t>Generation Revenue (£m)</t>
  </si>
  <si>
    <t xml:space="preserve"> Locational Demand Revenue (£m)</t>
  </si>
  <si>
    <t>2029/30 CMP423 &amp; CMP444</t>
  </si>
  <si>
    <t>Wider Generation Revenue (£m)</t>
  </si>
  <si>
    <t>Source of tariff data</t>
  </si>
  <si>
    <t>Charging year</t>
  </si>
  <si>
    <t>Model version</t>
  </si>
  <si>
    <t>Model</t>
  </si>
  <si>
    <t>NESO internal confidential model</t>
  </si>
  <si>
    <t>Price base</t>
  </si>
  <si>
    <t>All prices are nominal</t>
  </si>
  <si>
    <t>Final tariffs</t>
  </si>
  <si>
    <t>5 Year Forecast April 2024</t>
  </si>
  <si>
    <t>NESO external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</si>
</sst>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_)"/>
    <numFmt numFmtId="165" formatCode="0.0000_)"/>
    <numFmt numFmtId="166" formatCode="0.000000_)"/>
    <numFmt numFmtId="167" formatCode="0.00_)"/>
    <numFmt numFmtId="168" formatCode="0.000000"/>
    <numFmt numFmtId="169" formatCode="0.00000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17">
    <xf numFmtId="0" fontId="0" fillId="0" borderId="0" xfId="0"/>
    <xf numFmtId="166" fontId="0" fillId="0" borderId="0" xfId="1" applyNumberFormat="1" applyFont="1" applyBorder="1" applyAlignment="1">
      <alignment horizontal="center" wrapText="1"/>
    </xf>
    <xf numFmtId="166" fontId="0" fillId="0" borderId="0" xfId="1" applyNumberFormat="1" applyFont="1" applyFill="1" applyBorder="1" applyAlignment="1">
      <alignment horizontal="center" wrapText="1"/>
    </xf>
    <xf numFmtId="0" fontId="0" fillId="0" borderId="0" xfId="1" applyNumberFormat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3" applyFont="1" applyAlignment="1" applyProtection="1">
      <alignment vertical="center" wrapText="1"/>
      <protection hidden="1"/>
    </xf>
    <xf numFmtId="165" fontId="4" fillId="0" borderId="0" xfId="3" applyNumberFormat="1" applyFont="1" applyAlignment="1" applyProtection="1">
      <alignment horizontal="left" wrapText="1"/>
      <protection hidden="1"/>
    </xf>
    <xf numFmtId="166" fontId="4" fillId="0" borderId="0" xfId="3" applyNumberFormat="1" applyFont="1" applyAlignment="1" applyProtection="1">
      <alignment horizontal="center" vertical="center" wrapText="1"/>
      <protection hidden="1"/>
    </xf>
    <xf numFmtId="165" fontId="4" fillId="0" borderId="0" xfId="3" applyNumberFormat="1" applyFont="1" applyAlignment="1" applyProtection="1">
      <alignment horizontal="left"/>
      <protection hidden="1"/>
    </xf>
    <xf numFmtId="0" fontId="3" fillId="2" borderId="1" xfId="3" applyFont="1" applyFill="1" applyBorder="1" applyAlignment="1" applyProtection="1">
      <alignment vertical="center" wrapText="1"/>
      <protection hidden="1"/>
    </xf>
    <xf numFmtId="0" fontId="0" fillId="0" borderId="0" xfId="0" quotePrefix="1"/>
    <xf numFmtId="167" fontId="4" fillId="0" borderId="0" xfId="3" applyNumberFormat="1" applyFont="1" applyAlignment="1" applyProtection="1">
      <alignment horizontal="left" wrapText="1"/>
      <protection hidden="1"/>
    </xf>
    <xf numFmtId="0" fontId="6" fillId="0" borderId="0" xfId="0" applyFont="1" applyAlignment="1">
      <alignment wrapText="1"/>
    </xf>
    <xf numFmtId="0" fontId="3" fillId="2" borderId="2" xfId="3" applyFont="1" applyFill="1" applyBorder="1" applyAlignment="1" applyProtection="1">
      <alignment vertical="center"/>
      <protection hidden="1"/>
    </xf>
    <xf numFmtId="0" fontId="0" fillId="0" borderId="3" xfId="0" applyBorder="1" applyAlignment="1">
      <alignment wrapText="1"/>
    </xf>
    <xf numFmtId="167" fontId="4" fillId="0" borderId="4" xfId="3" applyNumberFormat="1" applyFont="1" applyBorder="1" applyAlignment="1" applyProtection="1">
      <alignment horizontal="left"/>
      <protection hidden="1"/>
    </xf>
    <xf numFmtId="167" fontId="4" fillId="0" borderId="4" xfId="3" applyNumberFormat="1" applyFont="1" applyBorder="1" applyAlignment="1" applyProtection="1">
      <alignment horizontal="left" wrapText="1"/>
      <protection hidden="1"/>
    </xf>
    <xf numFmtId="0" fontId="0" fillId="0" borderId="4" xfId="1" applyNumberFormat="1" applyFont="1" applyBorder="1" applyAlignment="1">
      <alignment horizontal="center"/>
    </xf>
    <xf numFmtId="0" fontId="0" fillId="0" borderId="4" xfId="0" applyBorder="1"/>
    <xf numFmtId="166" fontId="0" fillId="0" borderId="4" xfId="1" applyNumberFormat="1" applyFont="1" applyBorder="1" applyAlignment="1">
      <alignment horizontal="center"/>
    </xf>
    <xf numFmtId="166" fontId="0" fillId="0" borderId="4" xfId="1" applyNumberFormat="1" applyFont="1" applyBorder="1" applyAlignment="1">
      <alignment horizontal="center" wrapText="1"/>
    </xf>
    <xf numFmtId="0" fontId="3" fillId="2" borderId="5" xfId="3" applyFont="1" applyFill="1" applyBorder="1" applyAlignment="1" applyProtection="1">
      <alignment vertical="center"/>
      <protection hidden="1"/>
    </xf>
    <xf numFmtId="0" fontId="3" fillId="2" borderId="6" xfId="3" applyFont="1" applyFill="1" applyBorder="1" applyAlignment="1" applyProtection="1">
      <alignment vertical="center" wrapText="1"/>
      <protection hidden="1"/>
    </xf>
    <xf numFmtId="0" fontId="3" fillId="2" borderId="7" xfId="3" applyFont="1" applyFill="1" applyBorder="1" applyAlignment="1" applyProtection="1">
      <alignment vertical="center" wrapText="1"/>
      <protection hidden="1"/>
    </xf>
    <xf numFmtId="164" fontId="4" fillId="0" borderId="8" xfId="3" applyNumberFormat="1" applyFont="1" applyBorder="1" applyAlignment="1" applyProtection="1">
      <alignment horizontal="center"/>
      <protection hidden="1"/>
    </xf>
    <xf numFmtId="164" fontId="4" fillId="0" borderId="9" xfId="3" applyNumberFormat="1" applyFont="1" applyBorder="1" applyAlignment="1" applyProtection="1">
      <alignment horizontal="left"/>
      <protection hidden="1"/>
    </xf>
    <xf numFmtId="164" fontId="4" fillId="0" borderId="10" xfId="3" applyNumberFormat="1" applyFont="1" applyBorder="1" applyAlignment="1" applyProtection="1">
      <alignment horizontal="center"/>
      <protection hidden="1"/>
    </xf>
    <xf numFmtId="164" fontId="4" fillId="0" borderId="4" xfId="3" applyNumberFormat="1" applyFont="1" applyBorder="1" applyAlignment="1" applyProtection="1">
      <alignment horizontal="left"/>
      <protection hidden="1"/>
    </xf>
    <xf numFmtId="164" fontId="4" fillId="0" borderId="11" xfId="3" applyNumberFormat="1" applyFont="1" applyBorder="1" applyAlignment="1" applyProtection="1">
      <alignment horizontal="center"/>
      <protection hidden="1"/>
    </xf>
    <xf numFmtId="0" fontId="3" fillId="2" borderId="5" xfId="3" applyFont="1" applyFill="1" applyBorder="1" applyAlignment="1" applyProtection="1">
      <alignment vertical="center" wrapText="1"/>
      <protection hidden="1"/>
    </xf>
    <xf numFmtId="0" fontId="0" fillId="0" borderId="3" xfId="0" applyBorder="1"/>
    <xf numFmtId="0" fontId="3" fillId="2" borderId="12" xfId="3" applyFont="1" applyFill="1" applyBorder="1" applyAlignment="1" applyProtection="1">
      <alignment horizontal="center" vertical="center" wrapText="1"/>
      <protection hidden="1"/>
    </xf>
    <xf numFmtId="165" fontId="4" fillId="0" borderId="9" xfId="3" applyNumberFormat="1" applyFont="1" applyBorder="1" applyAlignment="1" applyProtection="1">
      <alignment horizontal="left"/>
      <protection hidden="1"/>
    </xf>
    <xf numFmtId="165" fontId="4" fillId="0" borderId="9" xfId="3" applyNumberFormat="1" applyFont="1" applyBorder="1" applyAlignment="1" applyProtection="1">
      <alignment horizontal="left" wrapText="1"/>
      <protection hidden="1"/>
    </xf>
    <xf numFmtId="165" fontId="4" fillId="0" borderId="4" xfId="3" applyNumberFormat="1" applyFont="1" applyBorder="1" applyAlignment="1" applyProtection="1">
      <alignment horizontal="left"/>
      <protection hidden="1"/>
    </xf>
    <xf numFmtId="165" fontId="4" fillId="0" borderId="4" xfId="3" applyNumberFormat="1" applyFont="1" applyBorder="1" applyAlignment="1" applyProtection="1">
      <alignment horizontal="left" wrapText="1"/>
      <protection hidden="1"/>
    </xf>
    <xf numFmtId="168" fontId="0" fillId="0" borderId="3" xfId="0" applyNumberFormat="1" applyBorder="1" applyAlignment="1">
      <alignment wrapText="1"/>
    </xf>
    <xf numFmtId="164" fontId="4" fillId="0" borderId="13" xfId="3" applyNumberFormat="1" applyFont="1" applyBorder="1" applyAlignment="1" applyProtection="1">
      <alignment horizontal="left"/>
      <protection hidden="1"/>
    </xf>
    <xf numFmtId="165" fontId="4" fillId="0" borderId="13" xfId="3" applyNumberFormat="1" applyFont="1" applyBorder="1" applyAlignment="1" applyProtection="1">
      <alignment horizontal="left"/>
      <protection hidden="1"/>
    </xf>
    <xf numFmtId="165" fontId="4" fillId="0" borderId="13" xfId="3" applyNumberFormat="1" applyFont="1" applyBorder="1" applyAlignment="1" applyProtection="1">
      <alignment horizontal="left" wrapText="1"/>
      <protection hidden="1"/>
    </xf>
    <xf numFmtId="2" fontId="3" fillId="2" borderId="5" xfId="3" applyNumberFormat="1" applyFont="1" applyFill="1" applyBorder="1" applyAlignment="1" applyProtection="1">
      <alignment horizontal="center" vertical="center" wrapText="1"/>
      <protection hidden="1"/>
    </xf>
    <xf numFmtId="167" fontId="4" fillId="0" borderId="9" xfId="3" applyNumberFormat="1" applyFont="1" applyBorder="1" applyAlignment="1" applyProtection="1">
      <alignment horizontal="left"/>
      <protection hidden="1"/>
    </xf>
    <xf numFmtId="167" fontId="4" fillId="0" borderId="9" xfId="3" applyNumberFormat="1" applyFont="1" applyBorder="1" applyAlignment="1" applyProtection="1">
      <alignment horizontal="left" wrapText="1"/>
      <protection hidden="1"/>
    </xf>
    <xf numFmtId="167" fontId="4" fillId="0" borderId="16" xfId="3" applyNumberFormat="1" applyFont="1" applyBorder="1" applyAlignment="1" applyProtection="1">
      <alignment horizontal="left"/>
      <protection hidden="1"/>
    </xf>
    <xf numFmtId="167" fontId="4" fillId="0" borderId="16" xfId="3" applyNumberFormat="1" applyFont="1" applyBorder="1" applyAlignment="1" applyProtection="1">
      <alignment horizontal="left" wrapText="1"/>
      <protection hidden="1"/>
    </xf>
    <xf numFmtId="2" fontId="3" fillId="2" borderId="12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6" fontId="4" fillId="0" borderId="17" xfId="3" applyNumberFormat="1" applyFont="1" applyBorder="1" applyAlignment="1" applyProtection="1">
      <alignment horizontal="center" vertical="center"/>
      <protection hidden="1"/>
    </xf>
    <xf numFmtId="166" fontId="4" fillId="0" borderId="17" xfId="3" applyNumberFormat="1" applyFont="1" applyBorder="1" applyAlignment="1" applyProtection="1">
      <alignment horizontal="center" vertical="center" wrapText="1"/>
      <protection hidden="1"/>
    </xf>
    <xf numFmtId="0" fontId="0" fillId="0" borderId="16" xfId="1" applyNumberFormat="1" applyFont="1" applyBorder="1" applyAlignment="1">
      <alignment horizontal="center"/>
    </xf>
    <xf numFmtId="0" fontId="0" fillId="0" borderId="16" xfId="0" applyBorder="1"/>
    <xf numFmtId="166" fontId="0" fillId="0" borderId="16" xfId="1" applyNumberFormat="1" applyFont="1" applyBorder="1" applyAlignment="1">
      <alignment horizontal="center"/>
    </xf>
    <xf numFmtId="166" fontId="0" fillId="0" borderId="16" xfId="1" applyNumberFormat="1" applyFont="1" applyBorder="1" applyAlignment="1">
      <alignment horizontal="center" wrapText="1"/>
    </xf>
    <xf numFmtId="166" fontId="4" fillId="0" borderId="18" xfId="3" applyNumberFormat="1" applyFont="1" applyBorder="1" applyAlignment="1" applyProtection="1">
      <alignment horizontal="center" vertical="center" wrapText="1"/>
      <protection hidden="1"/>
    </xf>
    <xf numFmtId="9" fontId="3" fillId="3" borderId="12" xfId="2" applyFont="1" applyFill="1" applyBorder="1" applyAlignment="1" applyProtection="1">
      <alignment horizontal="center" vertical="center" wrapText="1"/>
      <protection hidden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4" fillId="0" borderId="9" xfId="3" applyNumberFormat="1" applyFont="1" applyBorder="1" applyAlignment="1" applyProtection="1">
      <alignment horizontal="center" vertical="center"/>
      <protection hidden="1"/>
    </xf>
    <xf numFmtId="166" fontId="4" fillId="0" borderId="9" xfId="3" applyNumberFormat="1" applyFont="1" applyBorder="1" applyAlignment="1" applyProtection="1">
      <alignment horizontal="center" vertical="center" wrapText="1"/>
      <protection hidden="1"/>
    </xf>
    <xf numFmtId="169" fontId="0" fillId="0" borderId="18" xfId="0" applyNumberFormat="1" applyBorder="1" applyAlignment="1">
      <alignment wrapText="1"/>
    </xf>
    <xf numFmtId="164" fontId="4" fillId="0" borderId="19" xfId="3" applyNumberFormat="1" applyFont="1" applyBorder="1" applyAlignment="1" applyProtection="1">
      <alignment horizontal="center"/>
      <protection hidden="1"/>
    </xf>
    <xf numFmtId="164" fontId="4" fillId="0" borderId="20" xfId="3" applyNumberFormat="1" applyFont="1" applyBorder="1" applyAlignment="1" applyProtection="1">
      <alignment horizontal="left"/>
      <protection hidden="1"/>
    </xf>
    <xf numFmtId="165" fontId="4" fillId="0" borderId="20" xfId="3" applyNumberFormat="1" applyFont="1" applyBorder="1" applyAlignment="1" applyProtection="1">
      <alignment horizontal="left"/>
      <protection hidden="1"/>
    </xf>
    <xf numFmtId="164" fontId="4" fillId="0" borderId="21" xfId="3" applyNumberFormat="1" applyFont="1" applyBorder="1" applyAlignment="1" applyProtection="1">
      <alignment horizontal="center"/>
      <protection hidden="1"/>
    </xf>
    <xf numFmtId="165" fontId="4" fillId="0" borderId="22" xfId="3" applyNumberFormat="1" applyFont="1" applyBorder="1" applyAlignment="1" applyProtection="1">
      <alignment horizontal="left"/>
      <protection hidden="1"/>
    </xf>
    <xf numFmtId="0" fontId="0" fillId="0" borderId="18" xfId="0" applyBorder="1" applyAlignment="1">
      <alignment wrapText="1"/>
    </xf>
    <xf numFmtId="165" fontId="4" fillId="0" borderId="20" xfId="3" applyNumberFormat="1" applyFont="1" applyBorder="1" applyAlignment="1" applyProtection="1">
      <alignment horizontal="left" wrapText="1"/>
      <protection hidden="1"/>
    </xf>
    <xf numFmtId="164" fontId="4" fillId="0" borderId="22" xfId="3" applyNumberFormat="1" applyFont="1" applyBorder="1" applyAlignment="1" applyProtection="1">
      <alignment horizontal="left"/>
      <protection hidden="1"/>
    </xf>
    <xf numFmtId="165" fontId="4" fillId="0" borderId="22" xfId="3" applyNumberFormat="1" applyFont="1" applyBorder="1" applyAlignment="1" applyProtection="1">
      <alignment horizontal="left" wrapText="1"/>
      <protection hidden="1"/>
    </xf>
    <xf numFmtId="0" fontId="3" fillId="2" borderId="23" xfId="3" applyFont="1" applyFill="1" applyBorder="1" applyAlignment="1" applyProtection="1">
      <alignment horizontal="center" vertical="center" wrapText="1"/>
      <protection hidden="1"/>
    </xf>
    <xf numFmtId="0" fontId="3" fillId="2" borderId="24" xfId="3" applyFont="1" applyFill="1" applyBorder="1" applyAlignment="1" applyProtection="1">
      <alignment vertical="center"/>
      <protection hidden="1"/>
    </xf>
    <xf numFmtId="0" fontId="3" fillId="2" borderId="25" xfId="3" applyFont="1" applyFill="1" applyBorder="1" applyAlignment="1" applyProtection="1">
      <alignment vertical="center"/>
      <protection hidden="1"/>
    </xf>
    <xf numFmtId="164" fontId="4" fillId="0" borderId="26" xfId="3" applyNumberFormat="1" applyFont="1" applyBorder="1" applyAlignment="1" applyProtection="1">
      <alignment horizontal="center"/>
      <protection hidden="1"/>
    </xf>
    <xf numFmtId="164" fontId="4" fillId="0" borderId="27" xfId="3" applyNumberFormat="1" applyFont="1" applyBorder="1" applyAlignment="1" applyProtection="1">
      <alignment horizontal="left"/>
      <protection hidden="1"/>
    </xf>
    <xf numFmtId="165" fontId="4" fillId="0" borderId="27" xfId="3" applyNumberFormat="1" applyFont="1" applyBorder="1" applyAlignment="1" applyProtection="1">
      <alignment horizontal="left"/>
      <protection hidden="1"/>
    </xf>
    <xf numFmtId="165" fontId="4" fillId="0" borderId="27" xfId="3" applyNumberFormat="1" applyFont="1" applyBorder="1" applyAlignment="1" applyProtection="1">
      <alignment horizontal="left" wrapText="1"/>
      <protection hidden="1"/>
    </xf>
    <xf numFmtId="2" fontId="3" fillId="2" borderId="25" xfId="3" applyNumberFormat="1" applyFont="1" applyFill="1" applyBorder="1" applyAlignment="1" applyProtection="1">
      <alignment horizontal="center" vertical="center" wrapText="1"/>
      <protection hidden="1"/>
    </xf>
    <xf numFmtId="167" fontId="4" fillId="0" borderId="27" xfId="3" applyNumberFormat="1" applyFont="1" applyBorder="1" applyAlignment="1" applyProtection="1">
      <alignment horizontal="left"/>
      <protection hidden="1"/>
    </xf>
    <xf numFmtId="167" fontId="4" fillId="0" borderId="27" xfId="3" applyNumberFormat="1" applyFont="1" applyBorder="1" applyAlignment="1" applyProtection="1">
      <alignment horizontal="left" wrapText="1"/>
      <protection hidden="1"/>
    </xf>
    <xf numFmtId="167" fontId="4" fillId="0" borderId="20" xfId="3" applyNumberFormat="1" applyFont="1" applyBorder="1" applyAlignment="1" applyProtection="1">
      <alignment horizontal="left"/>
      <protection hidden="1"/>
    </xf>
    <xf numFmtId="167" fontId="4" fillId="0" borderId="20" xfId="3" applyNumberFormat="1" applyFont="1" applyBorder="1" applyAlignment="1" applyProtection="1">
      <alignment horizontal="left" wrapText="1"/>
      <protection hidden="1"/>
    </xf>
    <xf numFmtId="167" fontId="4" fillId="0" borderId="13" xfId="3" applyNumberFormat="1" applyFont="1" applyBorder="1" applyAlignment="1" applyProtection="1">
      <alignment horizontal="left"/>
      <protection hidden="1"/>
    </xf>
    <xf numFmtId="167" fontId="4" fillId="0" borderId="13" xfId="3" applyNumberFormat="1" applyFont="1" applyBorder="1" applyAlignment="1" applyProtection="1">
      <alignment horizontal="left" wrapText="1"/>
      <protection hidden="1"/>
    </xf>
    <xf numFmtId="2" fontId="3" fillId="2" borderId="29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27" xfId="1" applyNumberFormat="1" applyFont="1" applyBorder="1" applyAlignment="1">
      <alignment horizontal="center"/>
    </xf>
    <xf numFmtId="0" fontId="0" fillId="0" borderId="27" xfId="0" applyBorder="1"/>
    <xf numFmtId="166" fontId="4" fillId="0" borderId="27" xfId="3" applyNumberFormat="1" applyFont="1" applyBorder="1" applyAlignment="1" applyProtection="1">
      <alignment horizontal="center" vertical="center"/>
      <protection hidden="1"/>
    </xf>
    <xf numFmtId="166" fontId="4" fillId="0" borderId="27" xfId="3" applyNumberFormat="1" applyFont="1" applyBorder="1" applyAlignment="1" applyProtection="1">
      <alignment horizontal="center" vertical="center" wrapText="1"/>
      <protection hidden="1"/>
    </xf>
    <xf numFmtId="0" fontId="0" fillId="0" borderId="20" xfId="1" applyNumberFormat="1" applyFont="1" applyBorder="1" applyAlignment="1">
      <alignment horizontal="center"/>
    </xf>
    <xf numFmtId="0" fontId="0" fillId="0" borderId="20" xfId="0" applyBorder="1"/>
    <xf numFmtId="166" fontId="0" fillId="0" borderId="20" xfId="1" applyNumberFormat="1" applyFont="1" applyBorder="1" applyAlignment="1">
      <alignment horizontal="center"/>
    </xf>
    <xf numFmtId="166" fontId="0" fillId="0" borderId="20" xfId="1" applyNumberFormat="1" applyFont="1" applyBorder="1" applyAlignment="1">
      <alignment horizontal="center" wrapText="1"/>
    </xf>
    <xf numFmtId="0" fontId="0" fillId="0" borderId="13" xfId="1" applyNumberFormat="1" applyFont="1" applyBorder="1" applyAlignment="1">
      <alignment horizontal="center"/>
    </xf>
    <xf numFmtId="0" fontId="0" fillId="0" borderId="13" xfId="0" applyBorder="1"/>
    <xf numFmtId="166" fontId="0" fillId="0" borderId="13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 wrapText="1"/>
    </xf>
    <xf numFmtId="9" fontId="3" fillId="3" borderId="29" xfId="2" applyFont="1" applyFill="1" applyBorder="1" applyAlignment="1" applyProtection="1">
      <alignment horizontal="center" vertical="center" wrapText="1"/>
      <protection hidden="1"/>
    </xf>
    <xf numFmtId="0" fontId="3" fillId="2" borderId="30" xfId="3" applyFont="1" applyFill="1" applyBorder="1" applyAlignment="1" applyProtection="1">
      <alignment vertical="center"/>
      <protection hidden="1"/>
    </xf>
    <xf numFmtId="0" fontId="3" fillId="2" borderId="31" xfId="3" applyFont="1" applyFill="1" applyBorder="1" applyAlignment="1" applyProtection="1">
      <alignment vertical="center"/>
      <protection hidden="1"/>
    </xf>
    <xf numFmtId="0" fontId="0" fillId="0" borderId="32" xfId="1" applyNumberFormat="1" applyFont="1" applyBorder="1" applyAlignment="1">
      <alignment horizontal="center"/>
    </xf>
    <xf numFmtId="0" fontId="0" fillId="0" borderId="32" xfId="0" applyBorder="1"/>
    <xf numFmtId="166" fontId="4" fillId="0" borderId="32" xfId="3" applyNumberFormat="1" applyFont="1" applyBorder="1" applyAlignment="1" applyProtection="1">
      <alignment horizontal="center" vertical="center"/>
      <protection hidden="1"/>
    </xf>
    <xf numFmtId="166" fontId="4" fillId="0" borderId="32" xfId="3" applyNumberFormat="1" applyFont="1" applyBorder="1" applyAlignment="1" applyProtection="1">
      <alignment horizontal="center" vertical="center" wrapText="1"/>
      <protection hidden="1"/>
    </xf>
    <xf numFmtId="164" fontId="4" fillId="0" borderId="33" xfId="3" applyNumberFormat="1" applyFont="1" applyBorder="1" applyAlignment="1" applyProtection="1">
      <alignment horizontal="center"/>
      <protection hidden="1"/>
    </xf>
    <xf numFmtId="164" fontId="4" fillId="0" borderId="34" xfId="3" applyNumberFormat="1" applyFont="1" applyBorder="1" applyAlignment="1" applyProtection="1">
      <alignment horizontal="left"/>
      <protection hidden="1"/>
    </xf>
    <xf numFmtId="0" fontId="7" fillId="0" borderId="0" xfId="0" applyFont="1"/>
    <xf numFmtId="0" fontId="0" fillId="4" borderId="36" xfId="0" applyFill="1" applyBorder="1" applyAlignment="1">
      <alignment vertical="center"/>
    </xf>
    <xf numFmtId="0" fontId="0" fillId="4" borderId="37" xfId="0" applyFill="1" applyBorder="1" applyAlignment="1">
      <alignment horizontal="right" vertical="center"/>
    </xf>
    <xf numFmtId="0" fontId="6" fillId="0" borderId="35" xfId="0" applyFont="1" applyBorder="1" applyAlignment="1">
      <alignment vertical="center"/>
    </xf>
    <xf numFmtId="0" fontId="6" fillId="4" borderId="37" xfId="0" applyFont="1" applyFill="1" applyBorder="1" applyAlignment="1">
      <alignment horizontal="right" vertical="center"/>
    </xf>
    <xf numFmtId="0" fontId="0" fillId="4" borderId="36" xfId="0" applyFill="1" applyBorder="1"/>
    <xf numFmtId="0" fontId="0" fillId="4" borderId="37" xfId="0" applyFill="1" applyBorder="1" applyAlignment="1">
      <alignment horizontal="right" vertical="center" wrapText="1"/>
    </xf>
    <xf numFmtId="2" fontId="3" fillId="2" borderId="14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15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2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Normal" xfId="0" builtinId="0"/>
    <cellStyle name="Normal_Template WILKS Tariff Model" xfId="3" xr:uid="{8AF4ED62-05AD-4D45-A4F9-991B89C1212C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impacts!$E$17:$E$30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A9-4069-BF4D-D8D6AFBF6C42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impacts!$F$17:$F$30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A9-4069-BF4D-D8D6AFBF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impacts!$E$267:$E$293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5-446B-BF36-B033D0693481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impacts!$F$267:$F$293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45-446B-BF36-B033D069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impacts!$E$296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impacts!$E$297:$E$310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A-43C0-B4ED-2A4970381A30}"/>
            </c:ext>
          </c:extLst>
        </c:ser>
        <c:ser>
          <c:idx val="2"/>
          <c:order val="1"/>
          <c:tx>
            <c:strRef>
              <c:f>impacts!$F$296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impacts!$F$297:$F$310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4A-43C0-B4ED-2A497038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impacts!$E$34:$E$47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B01-9CDE-A6B42752E5E3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impacts!$F$34:$F$47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B01-9CDE-A6B42752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impacts!$H$17:$H$30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F-4D0F-8C21-A81FA307C68A}"/>
            </c:ext>
          </c:extLst>
        </c:ser>
        <c:ser>
          <c:idx val="2"/>
          <c:order val="1"/>
          <c:tx>
            <c:strRef>
              <c:f>impacts!$I$16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impacts!$I$17:$I$30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DF-4D0F-8C21-A81FA307C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impacts!$H$135:$H$161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9B-4625-9669-AE0E7DF36B91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impacts!$I$135:$I$161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B-4625-9669-AE0E7DF36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997-475A-86D0-3BC7665230A5}"/>
              </c:ext>
            </c:extLst>
          </c:dPt>
          <c:cat>
            <c:strRef>
              <c:f>impacts!$H$50:$I$50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impacts!$H$51:$I$51</c:f>
              <c:numCache>
                <c:formatCode>0.00_)</c:formatCode>
                <c:ptCount val="2"/>
                <c:pt idx="0">
                  <c:v>55.484502998049166</c:v>
                </c:pt>
                <c:pt idx="1">
                  <c:v>52.527854260207029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D-4D6F-9C8F-D978D6A83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impacts!$H$237:$H$263</c:f>
              <c:numCache>
                <c:formatCode>0.000000_)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F-486E-9971-ED5F5E3B9EF0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impacts!$I$237:$I$263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F-486E-9971-ED5F5E3B9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impacts!$H$33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impacts!$H$34:$H$47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B8-46B5-A925-AB15222B2EC9}"/>
            </c:ext>
          </c:extLst>
        </c:ser>
        <c:ser>
          <c:idx val="2"/>
          <c:order val="1"/>
          <c:tx>
            <c:strRef>
              <c:f>impacts!$I$33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impacts!$I$34:$I$47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8-46B5-A925-AB15222B2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impacts!$H$74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impacts!$H$75:$H$101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7-41AF-A97D-A04B27B34797}"/>
            </c:ext>
          </c:extLst>
        </c:ser>
        <c:ser>
          <c:idx val="2"/>
          <c:order val="1"/>
          <c:tx>
            <c:strRef>
              <c:f>impacts!$I$74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impacts!$I$75:$I$101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67-41AF-A97D-A04B27B34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impacts!$H$105:$H$131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2-457B-9C54-E37964C9FDA2}"/>
            </c:ext>
          </c:extLst>
        </c:ser>
        <c:ser>
          <c:idx val="2"/>
          <c:order val="1"/>
          <c:tx>
            <c:strRef>
              <c:f>impacts!$I$134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impacts!$I$105:$I$131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2-457B-9C54-E37964C9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86-4166-A7B4-2B6D9DCD81D4}"/>
              </c:ext>
            </c:extLst>
          </c:dPt>
          <c:cat>
            <c:strRef>
              <c:f>impacts!$E$50:$F$50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impacts!$E$51:$F$51</c:f>
              <c:numCache>
                <c:formatCode>0.00_)</c:formatCode>
                <c:ptCount val="2"/>
                <c:pt idx="0">
                  <c:v>38.132795592088094</c:v>
                </c:pt>
                <c:pt idx="1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3-4B8E-A3A0-C8BF1F8E7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impacts!$H$171:$H$197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9-48CA-8A5A-ED01DFA12478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impacts!$I$171:$I$197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9-48CA-8A5A-ED01DFA1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impacts!$H$203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impacts!$H$204:$H$230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8-4581-8852-C9BF533274A9}"/>
            </c:ext>
          </c:extLst>
        </c:ser>
        <c:ser>
          <c:idx val="2"/>
          <c:order val="1"/>
          <c:tx>
            <c:strRef>
              <c:f>impacts!$I$203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impacts!$I$204:$I$230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8-4581-8852-C9BF5332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impacts!$E$9:$F$9</c:f>
              <c:numCache>
                <c:formatCode>General</c:formatCode>
                <c:ptCount val="2"/>
                <c:pt idx="0">
                  <c:v>1061.2195998090335</c:v>
                </c:pt>
                <c:pt idx="1">
                  <c:v>747.65782639875954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3-4DB0-BDBB-A0F444CAE502}"/>
            </c:ext>
          </c:extLst>
        </c:ser>
        <c:ser>
          <c:idx val="1"/>
          <c:order val="1"/>
          <c:tx>
            <c:v>Demand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impacts!$E$10:$F$10</c:f>
              <c:numCache>
                <c:formatCode>General</c:formatCode>
                <c:ptCount val="2"/>
                <c:pt idx="0">
                  <c:v>3126.5869821914371</c:v>
                </c:pt>
                <c:pt idx="1">
                  <c:v>3440.1487556017109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3-4DB0-BDBB-A0F444CAE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impacts!$H$9:$I$9</c:f>
              <c:numCache>
                <c:formatCode>General</c:formatCode>
                <c:ptCount val="2"/>
                <c:pt idx="0">
                  <c:v>1440.2784216369166</c:v>
                </c:pt>
                <c:pt idx="1">
                  <c:v>1070.5232107218483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8-4F70-9A2C-62E17237E8FD}"/>
            </c:ext>
          </c:extLst>
        </c:ser>
        <c:ser>
          <c:idx val="1"/>
          <c:order val="1"/>
          <c:tx>
            <c:v>Damand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impacts!$H$10:$I$10</c:f>
              <c:numCache>
                <c:formatCode>General</c:formatCode>
                <c:ptCount val="2"/>
                <c:pt idx="0">
                  <c:v>4735.1369611142809</c:v>
                </c:pt>
                <c:pt idx="1">
                  <c:v>5104.8921720293492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8-4F70-9A2C-62E17237E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- 2029/30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impacts!$H$164:$I$164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A-4995-8387-771F9E54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impacts!$E$163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DC-4968-A91F-73F065157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impacts!$H$267:$H$293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5-4AF9-90EE-811431B3B4D7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impacts!$I$267:$I$293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5-4AF9-90EE-811431B3B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impacts!$H$296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impacts!$H$297:$H$310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4-4287-BC7E-F7397E5354FB}"/>
            </c:ext>
          </c:extLst>
        </c:ser>
        <c:ser>
          <c:idx val="2"/>
          <c:order val="1"/>
          <c:tx>
            <c:strRef>
              <c:f>impacts!$I$296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impacts!$I$297:$I$310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4-4287-BC7E-F7397E535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(impacts!$E$171,impacts!$H$171)</c:f>
              <c:numCache>
                <c:formatCode>0.000000_)</c:formatCode>
                <c:ptCount val="2"/>
                <c:pt idx="0">
                  <c:v>16.720824199999999</c:v>
                </c:pt>
                <c:pt idx="1">
                  <c:v>27.978953880433213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E-4F15-B551-18D381A852BD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(impacts!$F$171,impacts!$I$171)</c:f>
              <c:numCache>
                <c:formatCode>0.000000_)</c:formatCode>
                <c:ptCount val="2"/>
                <c:pt idx="0">
                  <c:v>12.8135192</c:v>
                </c:pt>
                <c:pt idx="1">
                  <c:v>23.897107200000001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E-4F15-B551-18D381A85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diamond"/>
              <c:size val="12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934-4A12-AB63-EF236D9F60A9}"/>
              </c:ext>
            </c:extLst>
          </c:dPt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(impacts!$E$188,impacts!$H$188)</c:f>
              <c:numCache>
                <c:formatCode>0.000000_)</c:formatCode>
                <c:ptCount val="2"/>
                <c:pt idx="0">
                  <c:v>1.1809652000000004</c:v>
                </c:pt>
                <c:pt idx="1">
                  <c:v>-4.3079053195667871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3-433C-B569-B2C554BD8118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(impacts!$F$188,impacts!$I$188)</c:f>
              <c:numCache>
                <c:formatCode>0.000000_)</c:formatCode>
                <c:ptCount val="2"/>
                <c:pt idx="0">
                  <c:v>-2.7618214000000005</c:v>
                </c:pt>
                <c:pt idx="1">
                  <c:v>-8.3912536000000006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3-433C-B569-B2C554BD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(impacts!$E$237,impacts!$H$237)</c:f>
              <c:numCache>
                <c:formatCode>0.000000_)</c:formatCode>
                <c:ptCount val="2"/>
                <c:pt idx="0">
                  <c:v>25.70124865</c:v>
                </c:pt>
                <c:pt idx="1">
                  <c:v>48.050608280433217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1-4A2C-9EC1-CEFD82889C66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(impacts!$F$237,impacts!$I$237)</c:f>
              <c:numCache>
                <c:formatCode>0.000000_)</c:formatCode>
                <c:ptCount val="2"/>
                <c:pt idx="0">
                  <c:v>21.35822705</c:v>
                </c:pt>
                <c:pt idx="1">
                  <c:v>42.32806265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1-4A2C-9EC1-CEFD8288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impacts!$E$75:$E$101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D1-4C12-A5C2-F88E6D7B22B4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impacts!$F$75:$F$101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D1-4C12-A5C2-F88E6D7B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impacts!$K$170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impacts!$K$171:$K$197</c:f>
              <c:numCache>
                <c:formatCode>General</c:formatCode>
                <c:ptCount val="27"/>
                <c:pt idx="0">
                  <c:v>-3.9073049999999991</c:v>
                </c:pt>
                <c:pt idx="1">
                  <c:v>-3.9427871999999962</c:v>
                </c:pt>
                <c:pt idx="2">
                  <c:v>-3.9382184000000002</c:v>
                </c:pt>
                <c:pt idx="3">
                  <c:v>-3.9422058</c:v>
                </c:pt>
                <c:pt idx="4">
                  <c:v>-3.9393843999999998</c:v>
                </c:pt>
                <c:pt idx="5">
                  <c:v>-3.9426815999999985</c:v>
                </c:pt>
                <c:pt idx="6">
                  <c:v>-3.9421777999999978</c:v>
                </c:pt>
                <c:pt idx="7">
                  <c:v>-3.9339970000000015</c:v>
                </c:pt>
                <c:pt idx="8">
                  <c:v>-3.9423726000000014</c:v>
                </c:pt>
                <c:pt idx="9">
                  <c:v>-3.937086400000001</c:v>
                </c:pt>
                <c:pt idx="10">
                  <c:v>-3.9419944000000013</c:v>
                </c:pt>
                <c:pt idx="11">
                  <c:v>-3.9422202000000004</c:v>
                </c:pt>
                <c:pt idx="12">
                  <c:v>-3.9368438000000001</c:v>
                </c:pt>
                <c:pt idx="13">
                  <c:v>-3.9386940000000004</c:v>
                </c:pt>
                <c:pt idx="14">
                  <c:v>-3.9413126000000007</c:v>
                </c:pt>
                <c:pt idx="15">
                  <c:v>-3.9426946000000003</c:v>
                </c:pt>
                <c:pt idx="16">
                  <c:v>-3.9324878000000005</c:v>
                </c:pt>
                <c:pt idx="17">
                  <c:v>-3.9427866000000007</c:v>
                </c:pt>
                <c:pt idx="18">
                  <c:v>-3.8646276000000004</c:v>
                </c:pt>
                <c:pt idx="19">
                  <c:v>-3.9427876000000008</c:v>
                </c:pt>
                <c:pt idx="20">
                  <c:v>-3.9400956000000011</c:v>
                </c:pt>
                <c:pt idx="21">
                  <c:v>-3.9427866000000007</c:v>
                </c:pt>
                <c:pt idx="22">
                  <c:v>-3.9427876000000008</c:v>
                </c:pt>
                <c:pt idx="23">
                  <c:v>-3.9420322000000003</c:v>
                </c:pt>
                <c:pt idx="24">
                  <c:v>-3.9427875999999999</c:v>
                </c:pt>
                <c:pt idx="25">
                  <c:v>-3.9403576000000013</c:v>
                </c:pt>
                <c:pt idx="26">
                  <c:v>-3.9342366000000011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F-4373-8AE9-0706B778AAD0}"/>
            </c:ext>
          </c:extLst>
        </c:ser>
        <c:ser>
          <c:idx val="2"/>
          <c:order val="1"/>
          <c:tx>
            <c:strRef>
              <c:f>impacts!$L$170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impacts!$L$171:$L$197</c:f>
              <c:numCache>
                <c:formatCode>General</c:formatCode>
                <c:ptCount val="27"/>
                <c:pt idx="0">
                  <c:v>-4.0818466804332125</c:v>
                </c:pt>
                <c:pt idx="1">
                  <c:v>-4.0833466804332161</c:v>
                </c:pt>
                <c:pt idx="2">
                  <c:v>-4.0651350804332154</c:v>
                </c:pt>
                <c:pt idx="3">
                  <c:v>-4.0816030804332115</c:v>
                </c:pt>
                <c:pt idx="4">
                  <c:v>-4.0828198804332114</c:v>
                </c:pt>
                <c:pt idx="5">
                  <c:v>-4.0832472804332127</c:v>
                </c:pt>
                <c:pt idx="6">
                  <c:v>-4.0792648804332128</c:v>
                </c:pt>
                <c:pt idx="7">
                  <c:v>-4.0747578804332125</c:v>
                </c:pt>
                <c:pt idx="8">
                  <c:v>-4.0821544804332124</c:v>
                </c:pt>
                <c:pt idx="9">
                  <c:v>-4.0789150804332142</c:v>
                </c:pt>
                <c:pt idx="10">
                  <c:v>-4.0824998804332138</c:v>
                </c:pt>
                <c:pt idx="11">
                  <c:v>-4.0819878804332124</c:v>
                </c:pt>
                <c:pt idx="12">
                  <c:v>-4.0833482804332135</c:v>
                </c:pt>
                <c:pt idx="13">
                  <c:v>-4.0679538804332136</c:v>
                </c:pt>
                <c:pt idx="14">
                  <c:v>-4.0826834804332144</c:v>
                </c:pt>
                <c:pt idx="15">
                  <c:v>-4.0832822804332141</c:v>
                </c:pt>
                <c:pt idx="16">
                  <c:v>-4.0738670804332138</c:v>
                </c:pt>
                <c:pt idx="17">
                  <c:v>-4.0833482804332135</c:v>
                </c:pt>
                <c:pt idx="18">
                  <c:v>-4.0154028804332142</c:v>
                </c:pt>
                <c:pt idx="19">
                  <c:v>-4.0833482804332126</c:v>
                </c:pt>
                <c:pt idx="20">
                  <c:v>-4.0813952804332132</c:v>
                </c:pt>
                <c:pt idx="21">
                  <c:v>-4.0833486804332138</c:v>
                </c:pt>
                <c:pt idx="22">
                  <c:v>-4.0833486804332146</c:v>
                </c:pt>
                <c:pt idx="23">
                  <c:v>-4.0800818804332124</c:v>
                </c:pt>
                <c:pt idx="24">
                  <c:v>-4.0833482804332135</c:v>
                </c:pt>
                <c:pt idx="25">
                  <c:v>-4.0821902804332115</c:v>
                </c:pt>
                <c:pt idx="26">
                  <c:v>-4.0781378804332142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F-4373-8AE9-0706B778A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(impacts!$E$254,impacts!$H$254)</c:f>
              <c:numCache>
                <c:formatCode>0.000000_)</c:formatCode>
                <c:ptCount val="2"/>
                <c:pt idx="0">
                  <c:v>9.9438849999999857E-2</c:v>
                </c:pt>
                <c:pt idx="1">
                  <c:v>-4.8104007195667871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8-4D97-9D20-281B6AEFEA7C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(impacts!$F$254,impacts!$I$254)</c:f>
              <c:numCache>
                <c:formatCode>0.000000_)</c:formatCode>
                <c:ptCount val="2"/>
                <c:pt idx="0">
                  <c:v>-2.2048141999999999</c:v>
                </c:pt>
                <c:pt idx="1">
                  <c:v>-7.4277018000000004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8-4D97-9D20-281B6AEFE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impacts!$K$236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impacts!$K$237:$K$263</c:f>
              <c:numCache>
                <c:formatCode>General</c:formatCode>
                <c:ptCount val="27"/>
                <c:pt idx="0">
                  <c:v>-4.3430216000000001</c:v>
                </c:pt>
                <c:pt idx="1">
                  <c:v>-4.381950199999995</c:v>
                </c:pt>
                <c:pt idx="2" formatCode="0.00000000">
                  <c:v>-4.399339249999997</c:v>
                </c:pt>
                <c:pt idx="3">
                  <c:v>-4.4014052499999963</c:v>
                </c:pt>
                <c:pt idx="4">
                  <c:v>-4.3958166499999987</c:v>
                </c:pt>
                <c:pt idx="5">
                  <c:v>-4.4023237500000008</c:v>
                </c:pt>
                <c:pt idx="6">
                  <c:v>-4.4010017499999954</c:v>
                </c:pt>
                <c:pt idx="7">
                  <c:v>-4.4023247500000036</c:v>
                </c:pt>
                <c:pt idx="8">
                  <c:v>-4.4023237500000025</c:v>
                </c:pt>
                <c:pt idx="9">
                  <c:v>-4.3934446000000005</c:v>
                </c:pt>
                <c:pt idx="10">
                  <c:v>-4.4050746000000016</c:v>
                </c:pt>
                <c:pt idx="11">
                  <c:v>-4.4023234500000008</c:v>
                </c:pt>
                <c:pt idx="12">
                  <c:v>-4.4218282999999996</c:v>
                </c:pt>
                <c:pt idx="13">
                  <c:v>-4.4146513000000001</c:v>
                </c:pt>
                <c:pt idx="14">
                  <c:v>-2.4921974000000002</c:v>
                </c:pt>
                <c:pt idx="15">
                  <c:v>-2.3042530499999998</c:v>
                </c:pt>
                <c:pt idx="16">
                  <c:v>-2.3027221500000001</c:v>
                </c:pt>
                <c:pt idx="17">
                  <c:v>-2.3042530499999998</c:v>
                </c:pt>
                <c:pt idx="18">
                  <c:v>-2.3042530500000007</c:v>
                </c:pt>
                <c:pt idx="19">
                  <c:v>-2.3042530500000007</c:v>
                </c:pt>
                <c:pt idx="20">
                  <c:v>-2.3042530500000016</c:v>
                </c:pt>
                <c:pt idx="21">
                  <c:v>-2.3042701000000001</c:v>
                </c:pt>
                <c:pt idx="22">
                  <c:v>-2.3042701000000001</c:v>
                </c:pt>
                <c:pt idx="23">
                  <c:v>-2.3042391000000002</c:v>
                </c:pt>
                <c:pt idx="24">
                  <c:v>-2.3042530500000002</c:v>
                </c:pt>
                <c:pt idx="25">
                  <c:v>-2.3042530500000007</c:v>
                </c:pt>
                <c:pt idx="26">
                  <c:v>-2.3042530500000007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5-4AFF-ABB7-B4E28C0922C9}"/>
            </c:ext>
          </c:extLst>
        </c:ser>
        <c:ser>
          <c:idx val="2"/>
          <c:order val="1"/>
          <c:tx>
            <c:strRef>
              <c:f>impacts!$L$236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impacts!$L$237:$L$263</c:f>
              <c:numCache>
                <c:formatCode>General</c:formatCode>
                <c:ptCount val="27"/>
                <c:pt idx="0">
                  <c:v>-5.722545630433217</c:v>
                </c:pt>
                <c:pt idx="1">
                  <c:v>-5.7234253804332127</c:v>
                </c:pt>
                <c:pt idx="2">
                  <c:v>-5.7227779804332144</c:v>
                </c:pt>
                <c:pt idx="3">
                  <c:v>-5.7200629804332195</c:v>
                </c:pt>
                <c:pt idx="4">
                  <c:v>-5.7230098304332131</c:v>
                </c:pt>
                <c:pt idx="5">
                  <c:v>-5.7240008304332086</c:v>
                </c:pt>
                <c:pt idx="6">
                  <c:v>-5.7139853804332184</c:v>
                </c:pt>
                <c:pt idx="7">
                  <c:v>-5.724000380433214</c:v>
                </c:pt>
                <c:pt idx="8">
                  <c:v>-5.7222697304332151</c:v>
                </c:pt>
                <c:pt idx="9">
                  <c:v>-5.7172033804332152</c:v>
                </c:pt>
                <c:pt idx="10">
                  <c:v>-5.7254553804332105</c:v>
                </c:pt>
                <c:pt idx="11">
                  <c:v>-5.7221117804332113</c:v>
                </c:pt>
                <c:pt idx="12">
                  <c:v>-4.7138147304332136</c:v>
                </c:pt>
                <c:pt idx="13">
                  <c:v>-4.675328730433213</c:v>
                </c:pt>
                <c:pt idx="14">
                  <c:v>-2.6874124304332132</c:v>
                </c:pt>
                <c:pt idx="15">
                  <c:v>-2.6173010804332133</c:v>
                </c:pt>
                <c:pt idx="16">
                  <c:v>-2.6172704804332136</c:v>
                </c:pt>
                <c:pt idx="17">
                  <c:v>-2.6173010804332133</c:v>
                </c:pt>
                <c:pt idx="18">
                  <c:v>-2.6172893804332142</c:v>
                </c:pt>
                <c:pt idx="19">
                  <c:v>-2.6173010804332133</c:v>
                </c:pt>
                <c:pt idx="20">
                  <c:v>-2.6173010804332133</c:v>
                </c:pt>
                <c:pt idx="21">
                  <c:v>-2.6191341304332134</c:v>
                </c:pt>
                <c:pt idx="22">
                  <c:v>-2.6191341304332143</c:v>
                </c:pt>
                <c:pt idx="23">
                  <c:v>-2.615802130433214</c:v>
                </c:pt>
                <c:pt idx="24">
                  <c:v>-2.6173010804332133</c:v>
                </c:pt>
                <c:pt idx="25">
                  <c:v>-2.6173010804332133</c:v>
                </c:pt>
                <c:pt idx="26">
                  <c:v>-2.6171408804332135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5-4AFF-ABB7-B4E28C092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impacts!$K$203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impacts!$K$204:$K$230</c:f>
              <c:numCache>
                <c:formatCode>General</c:formatCode>
                <c:ptCount val="27"/>
                <c:pt idx="0">
                  <c:v>-8.2731310000000029</c:v>
                </c:pt>
                <c:pt idx="1">
                  <c:v>-8.3388910000000003</c:v>
                </c:pt>
                <c:pt idx="2">
                  <c:v>-8.3417147499999977</c:v>
                </c:pt>
                <c:pt idx="3">
                  <c:v>-8.3469417500000027</c:v>
                </c:pt>
                <c:pt idx="4">
                  <c:v>-8.340553749999998</c:v>
                </c:pt>
                <c:pt idx="5">
                  <c:v>-8.3480462499999959</c:v>
                </c:pt>
                <c:pt idx="6">
                  <c:v>-8.3467492499999985</c:v>
                </c:pt>
                <c:pt idx="7">
                  <c:v>-8.3393622500000042</c:v>
                </c:pt>
                <c:pt idx="8">
                  <c:v>-8.3477372499999998</c:v>
                </c:pt>
                <c:pt idx="9">
                  <c:v>-8.3364349999999998</c:v>
                </c:pt>
                <c:pt idx="10">
                  <c:v>-8.3483210000000003</c:v>
                </c:pt>
                <c:pt idx="11">
                  <c:v>-8.3473787500000007</c:v>
                </c:pt>
                <c:pt idx="12">
                  <c:v>-8.3506295000000001</c:v>
                </c:pt>
                <c:pt idx="13">
                  <c:v>-8.3481735000000015</c:v>
                </c:pt>
                <c:pt idx="14">
                  <c:v>-7.4784380000000006</c:v>
                </c:pt>
                <c:pt idx="15">
                  <c:v>-7.3943907500000003</c:v>
                </c:pt>
                <c:pt idx="16">
                  <c:v>-7.3829932500000002</c:v>
                </c:pt>
                <c:pt idx="17">
                  <c:v>-7.394482749999999</c:v>
                </c:pt>
                <c:pt idx="18">
                  <c:v>-7.3163237500000005</c:v>
                </c:pt>
                <c:pt idx="19">
                  <c:v>-7.39448375</c:v>
                </c:pt>
                <c:pt idx="20">
                  <c:v>-7.3917917500000012</c:v>
                </c:pt>
                <c:pt idx="21">
                  <c:v>-7.394490499999999</c:v>
                </c:pt>
                <c:pt idx="22">
                  <c:v>-7.3944914999999991</c:v>
                </c:pt>
                <c:pt idx="23">
                  <c:v>-7.3937174999999993</c:v>
                </c:pt>
                <c:pt idx="24">
                  <c:v>-7.39448375</c:v>
                </c:pt>
                <c:pt idx="25">
                  <c:v>-7.3920537500000005</c:v>
                </c:pt>
                <c:pt idx="26">
                  <c:v>-7.3859327500000003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A-4C26-8E76-755917B80ED3}"/>
            </c:ext>
          </c:extLst>
        </c:ser>
        <c:ser>
          <c:idx val="2"/>
          <c:order val="1"/>
          <c:tx>
            <c:strRef>
              <c:f>impacts!$L$203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impacts!$L$204:$L$230</c:f>
              <c:numCache>
                <c:formatCode>General</c:formatCode>
                <c:ptCount val="27"/>
                <c:pt idx="0">
                  <c:v>-10.934562130433214</c:v>
                </c:pt>
                <c:pt idx="1">
                  <c:v>-10.936746380433213</c:v>
                </c:pt>
                <c:pt idx="2">
                  <c:v>-10.918001380433218</c:v>
                </c:pt>
                <c:pt idx="3">
                  <c:v>-10.932840380433227</c:v>
                </c:pt>
                <c:pt idx="4">
                  <c:v>-10.935839130433212</c:v>
                </c:pt>
                <c:pt idx="5">
                  <c:v>-10.936909130433211</c:v>
                </c:pt>
                <c:pt idx="6">
                  <c:v>-10.926917380433224</c:v>
                </c:pt>
                <c:pt idx="7">
                  <c:v>-10.928419380433215</c:v>
                </c:pt>
                <c:pt idx="8">
                  <c:v>-10.934670630433214</c:v>
                </c:pt>
                <c:pt idx="9">
                  <c:v>-10.927978380433217</c:v>
                </c:pt>
                <c:pt idx="10">
                  <c:v>-10.936514380433213</c:v>
                </c:pt>
                <c:pt idx="11">
                  <c:v>-10.934296380433212</c:v>
                </c:pt>
                <c:pt idx="12">
                  <c:v>-10.477834630433213</c:v>
                </c:pt>
                <c:pt idx="13">
                  <c:v>-10.439348630433212</c:v>
                </c:pt>
                <c:pt idx="14">
                  <c:v>-9.5560761304332154</c:v>
                </c:pt>
                <c:pt idx="15">
                  <c:v>-9.5248078804332135</c:v>
                </c:pt>
                <c:pt idx="16">
                  <c:v>-9.5153688804332148</c:v>
                </c:pt>
                <c:pt idx="17">
                  <c:v>-9.5248738804332138</c:v>
                </c:pt>
                <c:pt idx="18">
                  <c:v>-9.456919380433213</c:v>
                </c:pt>
                <c:pt idx="19">
                  <c:v>-9.524873880433212</c:v>
                </c:pt>
                <c:pt idx="20">
                  <c:v>-9.5229208804332117</c:v>
                </c:pt>
                <c:pt idx="21">
                  <c:v>-9.5257076304332138</c:v>
                </c:pt>
                <c:pt idx="22">
                  <c:v>-9.5257076304332138</c:v>
                </c:pt>
                <c:pt idx="23">
                  <c:v>-9.5204416304332113</c:v>
                </c:pt>
                <c:pt idx="24">
                  <c:v>-9.524873880433212</c:v>
                </c:pt>
                <c:pt idx="25">
                  <c:v>-9.5237158804332118</c:v>
                </c:pt>
                <c:pt idx="26">
                  <c:v>-9.5195388804332133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3A-4C26-8E76-755917B80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WACM1'!$E$17:$E$30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60-479A-99EC-B47CCD131B8A}"/>
            </c:ext>
          </c:extLst>
        </c:ser>
        <c:ser>
          <c:idx val="1"/>
          <c:order val="1"/>
          <c:tx>
            <c:strRef>
              <c:f>'interaction with CMP444 WACM1'!$G$16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WACM1'!$G$17:$G$30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60-479A-99EC-B47CCD131B8A}"/>
            </c:ext>
          </c:extLst>
        </c:ser>
        <c:ser>
          <c:idx val="2"/>
          <c:order val="2"/>
          <c:tx>
            <c:strRef>
              <c:f>'interaction with CMP444 WACM1'!$F$16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WACM1'!$F$17:$F$30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60-479A-99EC-B47CCD131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with CMP444 WACM1'!$E$134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'interaction with CMP444 WACM1'!$E$135:$E$161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EB-4DE9-B7DA-99D199E2D923}"/>
            </c:ext>
          </c:extLst>
        </c:ser>
        <c:ser>
          <c:idx val="1"/>
          <c:order val="1"/>
          <c:tx>
            <c:strRef>
              <c:f>'interaction with CMP444 WACM1'!$G$134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WACM1'!$G$135:$G$161</c:f>
              <c:numCache>
                <c:formatCode>0.000000_)</c:formatCode>
                <c:ptCount val="27"/>
                <c:pt idx="0">
                  <c:v>21.22</c:v>
                </c:pt>
                <c:pt idx="1">
                  <c:v>21.22</c:v>
                </c:pt>
                <c:pt idx="2">
                  <c:v>20.027353000000002</c:v>
                </c:pt>
                <c:pt idx="3">
                  <c:v>21.22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-0.01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-0.01</c:v>
                </c:pt>
                <c:pt idx="22">
                  <c:v>-0.01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B-4DE9-B7DA-99D199E2D923}"/>
            </c:ext>
          </c:extLst>
        </c:ser>
        <c:ser>
          <c:idx val="2"/>
          <c:order val="2"/>
          <c:tx>
            <c:strRef>
              <c:f>'interaction with CMP444 WACM1'!$F$134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WACM1'!$F$135:$F$161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B-4DE9-B7DA-99D199E2D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WACM1'!$E$50:$G$50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WACM1'!$E$51:$G$51</c:f>
              <c:numCache>
                <c:formatCode>0.00_)</c:formatCode>
                <c:ptCount val="3"/>
                <c:pt idx="0">
                  <c:v>55.484502998049166</c:v>
                </c:pt>
                <c:pt idx="1">
                  <c:v>52.527854260207029</c:v>
                </c:pt>
                <c:pt idx="2">
                  <c:v>49.922161899241942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3-46DC-9169-D397A4BB6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WACM1'!$E$237:$E$263</c:f>
              <c:numCache>
                <c:formatCode>0.000000_)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85-4177-9B29-FA21E01C755E}"/>
            </c:ext>
          </c:extLst>
        </c:ser>
        <c:ser>
          <c:idx val="1"/>
          <c:order val="1"/>
          <c:tx>
            <c:strRef>
              <c:f>'interaction with CMP444 WACM1'!$G$170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WACM1'!$G$237:$G$263</c:f>
              <c:numCache>
                <c:formatCode>0.000000_)</c:formatCode>
                <c:ptCount val="27"/>
                <c:pt idx="0">
                  <c:v>31.677999999999997</c:v>
                </c:pt>
                <c:pt idx="1">
                  <c:v>25.016305750000001</c:v>
                </c:pt>
                <c:pt idx="2">
                  <c:v>29.875776250000001</c:v>
                </c:pt>
                <c:pt idx="3">
                  <c:v>31.068423249999999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-1.7534858500000001</c:v>
                </c:pt>
                <c:pt idx="13">
                  <c:v>-1.7434858500000001</c:v>
                </c:pt>
                <c:pt idx="14">
                  <c:v>-3.339</c:v>
                </c:pt>
                <c:pt idx="15">
                  <c:v>-3.339</c:v>
                </c:pt>
                <c:pt idx="16">
                  <c:v>-3.339</c:v>
                </c:pt>
                <c:pt idx="17">
                  <c:v>-3.339</c:v>
                </c:pt>
                <c:pt idx="18">
                  <c:v>-3.339</c:v>
                </c:pt>
                <c:pt idx="19">
                  <c:v>-3.339</c:v>
                </c:pt>
                <c:pt idx="20">
                  <c:v>-3.339</c:v>
                </c:pt>
                <c:pt idx="21">
                  <c:v>-3.3489999999999998</c:v>
                </c:pt>
                <c:pt idx="22">
                  <c:v>-3.3489999999999998</c:v>
                </c:pt>
                <c:pt idx="23">
                  <c:v>-3.339</c:v>
                </c:pt>
                <c:pt idx="24">
                  <c:v>-3.339</c:v>
                </c:pt>
                <c:pt idx="25">
                  <c:v>-3.339</c:v>
                </c:pt>
                <c:pt idx="26">
                  <c:v>-3.339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85-4177-9B29-FA21E01C755E}"/>
            </c:ext>
          </c:extLst>
        </c:ser>
        <c:ser>
          <c:idx val="2"/>
          <c:order val="2"/>
          <c:tx>
            <c:strRef>
              <c:f>'interaction with CMP444 WACM1'!$F$170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WACM1'!$F$237:$F$263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85-4177-9B29-FA21E01C7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WACM1'!$E$33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WACM1'!$E$34:$E$47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0D-4EA5-AB09-466B27E56505}"/>
            </c:ext>
          </c:extLst>
        </c:ser>
        <c:ser>
          <c:idx val="1"/>
          <c:order val="1"/>
          <c:tx>
            <c:strRef>
              <c:f>'interaction with CMP444 WACM1'!$G$33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WACM1'!$G$34:$G$47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0D-4EA5-AB09-466B27E56505}"/>
            </c:ext>
          </c:extLst>
        </c:ser>
        <c:ser>
          <c:idx val="2"/>
          <c:order val="2"/>
          <c:tx>
            <c:strRef>
              <c:f>'interaction with CMP444 WACM1'!$F$33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WACM1'!$F$34:$F$47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0D-4EA5-AB09-466B27E56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with CMP444 WACM1'!$E$74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WACM1'!$E$75:$E$101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09-48AA-8684-2F7D6130E503}"/>
            </c:ext>
          </c:extLst>
        </c:ser>
        <c:ser>
          <c:idx val="1"/>
          <c:order val="1"/>
          <c:tx>
            <c:strRef>
              <c:f>'interaction with CMP444 WACM1'!$G$74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WACM1'!$G$75:$G$101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-1.43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-1.43</c:v>
                </c:pt>
                <c:pt idx="18">
                  <c:v>0.14144300000000001</c:v>
                </c:pt>
                <c:pt idx="19">
                  <c:v>4.76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-1.43</c:v>
                </c:pt>
                <c:pt idx="23">
                  <c:v>-1.43</c:v>
                </c:pt>
                <c:pt idx="24">
                  <c:v>-1.43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09-48AA-8684-2F7D6130E503}"/>
            </c:ext>
          </c:extLst>
        </c:ser>
        <c:ser>
          <c:idx val="2"/>
          <c:order val="2"/>
          <c:tx>
            <c:strRef>
              <c:f>'interaction with CMP444 WACM1'!$F$74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WACM1'!$F$75:$F$101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09-48AA-8684-2F7D6130E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impacts!$E$105:$E$131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F-49CC-A587-BC8AC9DD509E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impacts!$F$105:$F$131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9F-49CC-A587-BC8AC9DD5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WACM1'!$E$105:$E$131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15-44AE-8E5F-F09ED86D2DEF}"/>
            </c:ext>
          </c:extLst>
        </c:ser>
        <c:ser>
          <c:idx val="1"/>
          <c:order val="1"/>
          <c:tx>
            <c:strRef>
              <c:f>'interaction with CMP444 WACM1'!$G$104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WACM1'!$G$105:$G$131</c:f>
              <c:numCache>
                <c:formatCode>0.000000_)</c:formatCode>
                <c:ptCount val="27"/>
                <c:pt idx="0">
                  <c:v>23.24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-7.42</c:v>
                </c:pt>
                <c:pt idx="15">
                  <c:v>-7.42</c:v>
                </c:pt>
                <c:pt idx="16">
                  <c:v>-7.42</c:v>
                </c:pt>
                <c:pt idx="17">
                  <c:v>-7.42</c:v>
                </c:pt>
                <c:pt idx="18">
                  <c:v>-7.42</c:v>
                </c:pt>
                <c:pt idx="19">
                  <c:v>-7.42</c:v>
                </c:pt>
                <c:pt idx="20">
                  <c:v>-7.42</c:v>
                </c:pt>
                <c:pt idx="21">
                  <c:v>-7.42</c:v>
                </c:pt>
                <c:pt idx="22">
                  <c:v>-7.42</c:v>
                </c:pt>
                <c:pt idx="23">
                  <c:v>-7.42</c:v>
                </c:pt>
                <c:pt idx="24">
                  <c:v>-7.42</c:v>
                </c:pt>
                <c:pt idx="25">
                  <c:v>-7.42</c:v>
                </c:pt>
                <c:pt idx="26">
                  <c:v>-7.42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15-44AE-8E5F-F09ED86D2DEF}"/>
            </c:ext>
          </c:extLst>
        </c:ser>
        <c:ser>
          <c:idx val="2"/>
          <c:order val="2"/>
          <c:tx>
            <c:strRef>
              <c:f>'interaction with CMP444 WACM1'!$F$134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WACM1'!$F$105:$F$131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15-44AE-8E5F-F09ED86D2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WACM1'!$E$171:$E$197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FA-43D4-977E-7B3BE83E9C6C}"/>
            </c:ext>
          </c:extLst>
        </c:ser>
        <c:ser>
          <c:idx val="1"/>
          <c:order val="1"/>
          <c:tx>
            <c:strRef>
              <c:f>'interaction with CMP444 WACM1'!$G$170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WACM1'!$G$171:$G$197</c:f>
              <c:numCache>
                <c:formatCode>0.000000_)</c:formatCode>
                <c:ptCount val="27"/>
                <c:pt idx="0">
                  <c:v>18.245397999999998</c:v>
                </c:pt>
                <c:pt idx="1">
                  <c:v>12.764143000000001</c:v>
                </c:pt>
                <c:pt idx="2">
                  <c:v>17.7133872</c:v>
                </c:pt>
                <c:pt idx="3">
                  <c:v>18.094418999999998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-1.1496092</c:v>
                </c:pt>
                <c:pt idx="13">
                  <c:v>-2.9797652000000001</c:v>
                </c:pt>
                <c:pt idx="14">
                  <c:v>-1.590557</c:v>
                </c:pt>
                <c:pt idx="15">
                  <c:v>-3.6276630000000001</c:v>
                </c:pt>
                <c:pt idx="16">
                  <c:v>-2.1246860000000001</c:v>
                </c:pt>
                <c:pt idx="17">
                  <c:v>-4.3979999999999997</c:v>
                </c:pt>
                <c:pt idx="18">
                  <c:v>-2.8265569999999998</c:v>
                </c:pt>
                <c:pt idx="19">
                  <c:v>1.7919999999999998</c:v>
                </c:pt>
                <c:pt idx="20">
                  <c:v>1.3597150000000005</c:v>
                </c:pt>
                <c:pt idx="21">
                  <c:v>-0.68318000000000012</c:v>
                </c:pt>
                <c:pt idx="22">
                  <c:v>-4.4020000000000001</c:v>
                </c:pt>
                <c:pt idx="23">
                  <c:v>-4.3979999999999997</c:v>
                </c:pt>
                <c:pt idx="24">
                  <c:v>-4.3979999999999997</c:v>
                </c:pt>
                <c:pt idx="25">
                  <c:v>-2.5003690000000001</c:v>
                </c:pt>
                <c:pt idx="26">
                  <c:v>-1.830932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FA-43D4-977E-7B3BE83E9C6C}"/>
            </c:ext>
          </c:extLst>
        </c:ser>
        <c:ser>
          <c:idx val="2"/>
          <c:order val="2"/>
          <c:tx>
            <c:strRef>
              <c:f>'interaction with CMP444 WACM1'!$F$170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WACM1'!$F$171:$F$197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FA-43D4-977E-7B3BE83E9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WACM1'!$E$203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WACM1'!$E$204:$E$230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39-45E4-AD39-FDA911D9C4B7}"/>
            </c:ext>
          </c:extLst>
        </c:ser>
        <c:ser>
          <c:idx val="1"/>
          <c:order val="1"/>
          <c:tx>
            <c:strRef>
              <c:f>'interaction with CMP444 WACM1'!$G$203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WACM1'!$G$204:$G$230</c:f>
              <c:numCache>
                <c:formatCode>0.000000_)</c:formatCode>
                <c:ptCount val="27"/>
                <c:pt idx="0">
                  <c:v>39.111397999999994</c:v>
                </c:pt>
                <c:pt idx="1">
                  <c:v>28.448825249999999</c:v>
                </c:pt>
                <c:pt idx="2">
                  <c:v>37.389683750000003</c:v>
                </c:pt>
                <c:pt idx="3">
                  <c:v>38.486303749999998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-2.5116537499999998</c:v>
                </c:pt>
                <c:pt idx="13">
                  <c:v>-4.3358097500000001</c:v>
                </c:pt>
                <c:pt idx="14">
                  <c:v>-4.187557</c:v>
                </c:pt>
                <c:pt idx="15">
                  <c:v>-6.2246629999999996</c:v>
                </c:pt>
                <c:pt idx="16">
                  <c:v>-4.7216859999999992</c:v>
                </c:pt>
                <c:pt idx="17">
                  <c:v>-6.9949999999999992</c:v>
                </c:pt>
                <c:pt idx="18">
                  <c:v>-5.4235569999999997</c:v>
                </c:pt>
                <c:pt idx="19">
                  <c:v>-0.80499999999999972</c:v>
                </c:pt>
                <c:pt idx="20">
                  <c:v>-1.2372849999999991</c:v>
                </c:pt>
                <c:pt idx="21">
                  <c:v>-3.2861799999999994</c:v>
                </c:pt>
                <c:pt idx="22">
                  <c:v>-7.004999999999999</c:v>
                </c:pt>
                <c:pt idx="23">
                  <c:v>-6.9949999999999992</c:v>
                </c:pt>
                <c:pt idx="24">
                  <c:v>-6.9949999999999992</c:v>
                </c:pt>
                <c:pt idx="25">
                  <c:v>-5.0973689999999996</c:v>
                </c:pt>
                <c:pt idx="26">
                  <c:v>-4.4279319999999993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39-45E4-AD39-FDA911D9C4B7}"/>
            </c:ext>
          </c:extLst>
        </c:ser>
        <c:ser>
          <c:idx val="2"/>
          <c:order val="2"/>
          <c:tx>
            <c:strRef>
              <c:f>'interaction with CMP444 WACM1'!$F$203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WACM1'!$F$204:$F$230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9-45E4-AD39-FDA911D9C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'interaction with CMP444 WACM1'!$D$9</c:f>
              <c:strCache>
                <c:ptCount val="1"/>
                <c:pt idx="0">
                  <c:v>Generation Revenue £m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WACM1'!$E$8:$G$8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WACM1'!$E$9:$G$9</c:f>
              <c:numCache>
                <c:formatCode>General</c:formatCode>
                <c:ptCount val="3"/>
                <c:pt idx="0">
                  <c:v>1440.2784216369166</c:v>
                </c:pt>
                <c:pt idx="1">
                  <c:v>1070.5232107218483</c:v>
                </c:pt>
                <c:pt idx="2">
                  <c:v>1285.807687315682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2-44FF-AD2E-C8DE64B1A5DF}"/>
            </c:ext>
          </c:extLst>
        </c:ser>
        <c:ser>
          <c:idx val="1"/>
          <c:order val="1"/>
          <c:tx>
            <c:strRef>
              <c:f>'interaction with CMP444 WACM1'!$D$10</c:f>
              <c:strCache>
                <c:ptCount val="1"/>
                <c:pt idx="0">
                  <c:v>Demand Revenue £m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'interaction with CMP444 WACM1'!$E$8:$G$8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WACM1'!$E$10:$G$10</c:f>
              <c:numCache>
                <c:formatCode>General</c:formatCode>
                <c:ptCount val="3"/>
                <c:pt idx="0">
                  <c:v>4735.1369611142809</c:v>
                </c:pt>
                <c:pt idx="1">
                  <c:v>5104.8921720293492</c:v>
                </c:pt>
                <c:pt idx="2">
                  <c:v>4889.6076954355158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52-44FF-AD2E-C8DE64B1A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WACM1'!$E$164:$G$164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WACM1'!$E$165:$G$165</c:f>
              <c:numCache>
                <c:formatCode>0.000000_)</c:formatCode>
                <c:ptCount val="3"/>
                <c:pt idx="0">
                  <c:v>-4.3789461195667867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6C-4E2D-B4FE-D6E2F4D8B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WACM1'!$E$266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WACM1'!$E$267:$E$293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F-484B-AE5F-C696337F9857}"/>
            </c:ext>
          </c:extLst>
        </c:ser>
        <c:ser>
          <c:idx val="1"/>
          <c:order val="1"/>
          <c:tx>
            <c:strRef>
              <c:f>'interaction with CMP444 WACM1'!$G$266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WACM1'!$G$267:$G$293</c:f>
              <c:numCache>
                <c:formatCode>0.000000_)</c:formatCode>
                <c:ptCount val="27"/>
                <c:pt idx="0">
                  <c:v>164.54565540925225</c:v>
                </c:pt>
                <c:pt idx="1">
                  <c:v>43.803002242582778</c:v>
                </c:pt>
                <c:pt idx="2">
                  <c:v>21.438547389404938</c:v>
                </c:pt>
                <c:pt idx="3">
                  <c:v>5.6373194462806646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-7.1077525026672035</c:v>
                </c:pt>
                <c:pt idx="13">
                  <c:v>-3.5473328772155734</c:v>
                </c:pt>
                <c:pt idx="14">
                  <c:v>-43.524759831063392</c:v>
                </c:pt>
                <c:pt idx="15">
                  <c:v>-46.762450567097162</c:v>
                </c:pt>
                <c:pt idx="16">
                  <c:v>-9.4232695504456849</c:v>
                </c:pt>
                <c:pt idx="17">
                  <c:v>-31.448885197754002</c:v>
                </c:pt>
                <c:pt idx="18">
                  <c:v>-1.7492274456393186</c:v>
                </c:pt>
                <c:pt idx="19">
                  <c:v>-1.5216683624800016</c:v>
                </c:pt>
                <c:pt idx="20">
                  <c:v>5.2382399897702605</c:v>
                </c:pt>
                <c:pt idx="21">
                  <c:v>1.0467585950460305</c:v>
                </c:pt>
                <c:pt idx="22">
                  <c:v>-0.280352038857</c:v>
                </c:pt>
                <c:pt idx="23">
                  <c:v>-39.414317775112011</c:v>
                </c:pt>
                <c:pt idx="24">
                  <c:v>-12.220617808504899</c:v>
                </c:pt>
                <c:pt idx="25">
                  <c:v>-19.027577968178836</c:v>
                </c:pt>
                <c:pt idx="26">
                  <c:v>-0.69051473410529129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6F-484B-AE5F-C696337F9857}"/>
            </c:ext>
          </c:extLst>
        </c:ser>
        <c:ser>
          <c:idx val="2"/>
          <c:order val="2"/>
          <c:tx>
            <c:strRef>
              <c:f>'interaction with CMP444 WACM1'!$F$266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WACM1'!$F$267:$F$293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F-484B-AE5F-C696337F9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WACM1'!$B$295</c:f>
          <c:strCache>
            <c:ptCount val="1"/>
            <c:pt idx="0">
              <c:v> Locational Demand Revenue (£m)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WACM1'!$E$266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WACM1'!$E$297:$E$310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FB-4CFD-B6EE-8527381957D8}"/>
            </c:ext>
          </c:extLst>
        </c:ser>
        <c:ser>
          <c:idx val="1"/>
          <c:order val="1"/>
          <c:tx>
            <c:strRef>
              <c:f>'interaction with CMP444 WACM1'!$G$266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WACM1'!$G$297:$G$310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FB-4CFD-B6EE-8527381957D8}"/>
            </c:ext>
          </c:extLst>
        </c:ser>
        <c:ser>
          <c:idx val="2"/>
          <c:order val="2"/>
          <c:tx>
            <c:strRef>
              <c:f>'interaction with CMP444 WACM1'!$F$266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WACM1'!$F$297:$F$310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FB-4CFD-B6EE-85273819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2244797958481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impacts!$E$135:$E$161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4-4476-B81A-FB3B3DF96937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impacts!$F$135:$F$161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4-4476-B81A-FB3B3DF9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- 2024/25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02E-431A-8E47-A24A16EEC862}"/>
              </c:ext>
            </c:extLst>
          </c:dPt>
          <c:cat>
            <c:strRef>
              <c:f>impacts!$E$164:$F$164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C-4CF4-AC85-6C4B4ED6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impacts!$D$163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7A-41A0-9B04-50B521ACA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impacts!$E$171:$E$197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A-4481-B52D-223D9543E212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impacts!$F$171:$F$197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A-4481-B52D-223D9543E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impacts!$E$204:$E$230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C-401E-BD72-C8473A45611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impacts!$F$204:$F$230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C-401E-BD72-C8473A456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impacts!$E$237:$E$263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5-4855-B0D9-1125C340858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impacts!$F$237:$F$263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5-4855-B0D9-1125C340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1.xml"/><Relationship Id="rId13" Type="http://schemas.openxmlformats.org/officeDocument/2006/relationships/chart" Target="../charts/chart46.xml"/><Relationship Id="rId3" Type="http://schemas.openxmlformats.org/officeDocument/2006/relationships/chart" Target="../charts/chart36.xml"/><Relationship Id="rId7" Type="http://schemas.openxmlformats.org/officeDocument/2006/relationships/chart" Target="../charts/chart40.xml"/><Relationship Id="rId12" Type="http://schemas.openxmlformats.org/officeDocument/2006/relationships/chart" Target="../charts/chart45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6" Type="http://schemas.openxmlformats.org/officeDocument/2006/relationships/chart" Target="../charts/chart39.xml"/><Relationship Id="rId11" Type="http://schemas.openxmlformats.org/officeDocument/2006/relationships/chart" Target="../charts/chart44.xml"/><Relationship Id="rId5" Type="http://schemas.openxmlformats.org/officeDocument/2006/relationships/chart" Target="../charts/chart38.xml"/><Relationship Id="rId10" Type="http://schemas.openxmlformats.org/officeDocument/2006/relationships/chart" Target="../charts/chart43.xml"/><Relationship Id="rId4" Type="http://schemas.openxmlformats.org/officeDocument/2006/relationships/chart" Target="../charts/chart37.xml"/><Relationship Id="rId9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14</xdr:row>
      <xdr:rowOff>499110</xdr:rowOff>
    </xdr:from>
    <xdr:to>
      <xdr:col>24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D6C14-6EF1-48C4-9DC6-A95DD56B3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49</xdr:row>
      <xdr:rowOff>11430</xdr:rowOff>
    </xdr:from>
    <xdr:to>
      <xdr:col>24</xdr:col>
      <xdr:colOff>38100</xdr:colOff>
      <xdr:row>70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062DD5-50B4-42BB-B23B-40FE5E23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601980</xdr:colOff>
      <xdr:row>72</xdr:row>
      <xdr:rowOff>331470</xdr:rowOff>
    </xdr:from>
    <xdr:to>
      <xdr:col>27</xdr:col>
      <xdr:colOff>251460</xdr:colOff>
      <xdr:row>95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D36CA7F-ACDE-48DF-A466-2BA0493F0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103</xdr:row>
      <xdr:rowOff>0</xdr:rowOff>
    </xdr:from>
    <xdr:to>
      <xdr:col>27</xdr:col>
      <xdr:colOff>259080</xdr:colOff>
      <xdr:row>125</xdr:row>
      <xdr:rowOff>118110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F948DD-0991-485B-A5D2-8F92B6C05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7620</xdr:colOff>
      <xdr:row>133</xdr:row>
      <xdr:rowOff>0</xdr:rowOff>
    </xdr:from>
    <xdr:to>
      <xdr:col>27</xdr:col>
      <xdr:colOff>266700</xdr:colOff>
      <xdr:row>155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6F8D902-0A3E-4D56-8B43-118A53DF9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15240</xdr:colOff>
      <xdr:row>161</xdr:row>
      <xdr:rowOff>289560</xdr:rowOff>
    </xdr:from>
    <xdr:to>
      <xdr:col>22</xdr:col>
      <xdr:colOff>259080</xdr:colOff>
      <xdr:row>165</xdr:row>
      <xdr:rowOff>834390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7F3A25-2F61-457A-B17F-ED12540A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168</xdr:row>
      <xdr:rowOff>339090</xdr:rowOff>
    </xdr:from>
    <xdr:to>
      <xdr:col>25</xdr:col>
      <xdr:colOff>495300</xdr:colOff>
      <xdr:row>190</xdr:row>
      <xdr:rowOff>7620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34D07C6-572C-4A3D-8000-D8D30C023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202</xdr:row>
      <xdr:rowOff>0</xdr:rowOff>
    </xdr:from>
    <xdr:to>
      <xdr:col>25</xdr:col>
      <xdr:colOff>495300</xdr:colOff>
      <xdr:row>223</xdr:row>
      <xdr:rowOff>11430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F6F4AFA-4D83-4324-B208-D385B242D0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235</xdr:row>
      <xdr:rowOff>0</xdr:rowOff>
    </xdr:from>
    <xdr:to>
      <xdr:col>25</xdr:col>
      <xdr:colOff>495300</xdr:colOff>
      <xdr:row>256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1DF2BB-2DFF-4852-9E46-7B0AC0B7B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265</xdr:row>
      <xdr:rowOff>0</xdr:rowOff>
    </xdr:from>
    <xdr:to>
      <xdr:col>25</xdr:col>
      <xdr:colOff>495300</xdr:colOff>
      <xdr:row>286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8B29F7C-A68B-4FEE-A02C-8EBC89F86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601980</xdr:colOff>
      <xdr:row>294</xdr:row>
      <xdr:rowOff>491490</xdr:rowOff>
    </xdr:from>
    <xdr:to>
      <xdr:col>25</xdr:col>
      <xdr:colOff>38100</xdr:colOff>
      <xdr:row>310</xdr:row>
      <xdr:rowOff>15240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E5B3FF-6E66-41E1-B040-5E4714B6A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24</xdr:col>
      <xdr:colOff>7620</xdr:colOff>
      <xdr:row>47</xdr:row>
      <xdr:rowOff>11430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9E48485-691B-4B83-BE85-4B46EDD1C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45720</xdr:colOff>
      <xdr:row>14</xdr:row>
      <xdr:rowOff>502920</xdr:rowOff>
    </xdr:from>
    <xdr:to>
      <xdr:col>31</xdr:col>
      <xdr:colOff>601980</xdr:colOff>
      <xdr:row>30</xdr:row>
      <xdr:rowOff>3810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A7683E0-B916-451E-B42A-917414FD3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0</xdr:colOff>
      <xdr:row>133</xdr:row>
      <xdr:rowOff>0</xdr:rowOff>
    </xdr:from>
    <xdr:to>
      <xdr:col>41</xdr:col>
      <xdr:colOff>320040</xdr:colOff>
      <xdr:row>155</xdr:row>
      <xdr:rowOff>118110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DAA47D6-4307-4934-A3EF-2D9C257CD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25</xdr:col>
      <xdr:colOff>0</xdr:colOff>
      <xdr:row>49</xdr:row>
      <xdr:rowOff>0</xdr:rowOff>
    </xdr:from>
    <xdr:to>
      <xdr:col>34</xdr:col>
      <xdr:colOff>38100</xdr:colOff>
      <xdr:row>70</xdr:row>
      <xdr:rowOff>156210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6CB494D-2DD3-4587-B485-9B7EDD8E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27</xdr:col>
      <xdr:colOff>0</xdr:colOff>
      <xdr:row>235</xdr:row>
      <xdr:rowOff>0</xdr:rowOff>
    </xdr:from>
    <xdr:to>
      <xdr:col>38</xdr:col>
      <xdr:colOff>554567</xdr:colOff>
      <xdr:row>256</xdr:row>
      <xdr:rowOff>11430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5F383FB-E853-47D9-9239-3DBF4E6A5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347134</xdr:colOff>
      <xdr:row>32</xdr:row>
      <xdr:rowOff>8467</xdr:rowOff>
    </xdr:from>
    <xdr:to>
      <xdr:col>32</xdr:col>
      <xdr:colOff>295487</xdr:colOff>
      <xdr:row>47</xdr:row>
      <xdr:rowOff>19897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3237BF0-7902-4F1D-A0DC-99245279C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28</xdr:col>
      <xdr:colOff>0</xdr:colOff>
      <xdr:row>73</xdr:row>
      <xdr:rowOff>0</xdr:rowOff>
    </xdr:from>
    <xdr:to>
      <xdr:col>41</xdr:col>
      <xdr:colOff>318347</xdr:colOff>
      <xdr:row>95</xdr:row>
      <xdr:rowOff>122343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5B1DB7C-3F36-4FEF-8DC7-FF5F99F65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28</xdr:col>
      <xdr:colOff>0</xdr:colOff>
      <xdr:row>103</xdr:row>
      <xdr:rowOff>0</xdr:rowOff>
    </xdr:from>
    <xdr:to>
      <xdr:col>41</xdr:col>
      <xdr:colOff>318347</xdr:colOff>
      <xdr:row>125</xdr:row>
      <xdr:rowOff>118110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BE66261C-559C-4E71-968F-71672E49C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26</xdr:col>
      <xdr:colOff>169334</xdr:colOff>
      <xdr:row>168</xdr:row>
      <xdr:rowOff>355600</xdr:rowOff>
    </xdr:from>
    <xdr:to>
      <xdr:col>38</xdr:col>
      <xdr:colOff>114301</xdr:colOff>
      <xdr:row>190</xdr:row>
      <xdr:rowOff>24130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558F228E-51FB-4A34-9F67-FAE52757A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26</xdr:col>
      <xdr:colOff>0</xdr:colOff>
      <xdr:row>202</xdr:row>
      <xdr:rowOff>0</xdr:rowOff>
    </xdr:from>
    <xdr:to>
      <xdr:col>37</xdr:col>
      <xdr:colOff>554567</xdr:colOff>
      <xdr:row>223</xdr:row>
      <xdr:rowOff>11430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7DA1942C-AE98-436D-B8ED-5B31898A8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313265</xdr:colOff>
      <xdr:row>7</xdr:row>
      <xdr:rowOff>8467</xdr:rowOff>
    </xdr:from>
    <xdr:to>
      <xdr:col>23</xdr:col>
      <xdr:colOff>397934</xdr:colOff>
      <xdr:row>14</xdr:row>
      <xdr:rowOff>25401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505D069-E83F-A669-2C2B-0368E558B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</xdr:col>
      <xdr:colOff>0</xdr:colOff>
      <xdr:row>7</xdr:row>
      <xdr:rowOff>0</xdr:rowOff>
    </xdr:from>
    <xdr:to>
      <xdr:col>31</xdr:col>
      <xdr:colOff>406400</xdr:colOff>
      <xdr:row>14</xdr:row>
      <xdr:rowOff>16934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C1ADB23C-319E-404C-AD20-29AC0ED63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23</xdr:col>
      <xdr:colOff>508000</xdr:colOff>
      <xdr:row>161</xdr:row>
      <xdr:rowOff>279400</xdr:rowOff>
    </xdr:from>
    <xdr:to>
      <xdr:col>30</xdr:col>
      <xdr:colOff>82973</xdr:colOff>
      <xdr:row>165</xdr:row>
      <xdr:rowOff>824230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A9EC7A2D-8DE4-4CF9-A74D-0AC7B141D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26</xdr:col>
      <xdr:colOff>0</xdr:colOff>
      <xdr:row>265</xdr:row>
      <xdr:rowOff>0</xdr:rowOff>
    </xdr:from>
    <xdr:to>
      <xdr:col>37</xdr:col>
      <xdr:colOff>554567</xdr:colOff>
      <xdr:row>286</xdr:row>
      <xdr:rowOff>11430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B812B92-59F1-45E3-8CCF-D2B647B66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135467</xdr:colOff>
      <xdr:row>294</xdr:row>
      <xdr:rowOff>499534</xdr:rowOff>
    </xdr:from>
    <xdr:to>
      <xdr:col>36</xdr:col>
      <xdr:colOff>240454</xdr:colOff>
      <xdr:row>310</xdr:row>
      <xdr:rowOff>23284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16C7A17-F23F-41E9-AF77-C5A4BAF5B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39</xdr:col>
      <xdr:colOff>593091</xdr:colOff>
      <xdr:row>168</xdr:row>
      <xdr:rowOff>337820</xdr:rowOff>
    </xdr:from>
    <xdr:to>
      <xdr:col>48</xdr:col>
      <xdr:colOff>577851</xdr:colOff>
      <xdr:row>190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A6EF9F-1B90-451E-ABE2-B718B42E6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oneCellAnchor>
    <xdr:from>
      <xdr:col>46</xdr:col>
      <xdr:colOff>106680</xdr:colOff>
      <xdr:row>169</xdr:row>
      <xdr:rowOff>64770</xdr:rowOff>
    </xdr:from>
    <xdr:ext cx="569067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DC4BA8-BD44-AF4D-0EB6-7AA4536A693D}"/>
            </a:ext>
          </a:extLst>
        </xdr:cNvPr>
        <xdr:cNvSpPr txBox="1"/>
      </xdr:nvSpPr>
      <xdr:spPr>
        <a:xfrm>
          <a:off x="33909000" y="40427910"/>
          <a:ext cx="56906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 b="1"/>
            <a:t>Zone 1</a:t>
          </a:r>
        </a:p>
      </xdr:txBody>
    </xdr:sp>
    <xdr:clientData/>
  </xdr:oneCellAnchor>
  <xdr:twoCellAnchor>
    <xdr:from>
      <xdr:col>50</xdr:col>
      <xdr:colOff>0</xdr:colOff>
      <xdr:row>169</xdr:row>
      <xdr:rowOff>0</xdr:rowOff>
    </xdr:from>
    <xdr:to>
      <xdr:col>58</xdr:col>
      <xdr:colOff>590550</xdr:colOff>
      <xdr:row>190</xdr:row>
      <xdr:rowOff>41910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68AD48B-9371-40ED-8A95-120305282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42</xdr:col>
      <xdr:colOff>504191</xdr:colOff>
      <xdr:row>234</xdr:row>
      <xdr:rowOff>180340</xdr:rowOff>
    </xdr:from>
    <xdr:to>
      <xdr:col>51</xdr:col>
      <xdr:colOff>403860</xdr:colOff>
      <xdr:row>256</xdr:row>
      <xdr:rowOff>3810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F9DA357C-82F1-4913-8A5B-CE4E7818A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60</xdr:col>
      <xdr:colOff>0</xdr:colOff>
      <xdr:row>169</xdr:row>
      <xdr:rowOff>0</xdr:rowOff>
    </xdr:from>
    <xdr:to>
      <xdr:col>71</xdr:col>
      <xdr:colOff>557107</xdr:colOff>
      <xdr:row>190</xdr:row>
      <xdr:rowOff>48260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A9AE97B-1695-439A-B6CF-9E579563D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53</xdr:col>
      <xdr:colOff>0</xdr:colOff>
      <xdr:row>235</xdr:row>
      <xdr:rowOff>0</xdr:rowOff>
    </xdr:from>
    <xdr:to>
      <xdr:col>61</xdr:col>
      <xdr:colOff>513079</xdr:colOff>
      <xdr:row>256</xdr:row>
      <xdr:rowOff>11430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89C4CEF4-3C4B-42E5-A93F-9657A2CA5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63</xdr:col>
      <xdr:colOff>0</xdr:colOff>
      <xdr:row>235</xdr:row>
      <xdr:rowOff>0</xdr:rowOff>
    </xdr:from>
    <xdr:to>
      <xdr:col>78</xdr:col>
      <xdr:colOff>311150</xdr:colOff>
      <xdr:row>260</xdr:row>
      <xdr:rowOff>177800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BA8B2109-5847-4323-8255-D6DE6A88E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39</xdr:col>
      <xdr:colOff>0</xdr:colOff>
      <xdr:row>202</xdr:row>
      <xdr:rowOff>0</xdr:rowOff>
    </xdr:from>
    <xdr:to>
      <xdr:col>50</xdr:col>
      <xdr:colOff>554567</xdr:colOff>
      <xdr:row>223</xdr:row>
      <xdr:rowOff>11430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6D6F3F8B-DFDA-4160-89C9-74C16312E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0.70467</cdr:x>
      <cdr:y>0.02014</cdr:y>
    </cdr:from>
    <cdr:to>
      <cdr:x>0.82177</cdr:x>
      <cdr:y>0.0847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854450" y="82550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0.73706</cdr:x>
      <cdr:y>0.08218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3600" y="69850"/>
          <a:ext cx="56906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0.75038</cdr:x>
      <cdr:y>0.08223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1997" y="69822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11853</xdr:colOff>
      <xdr:row>15</xdr:row>
      <xdr:rowOff>3386</xdr:rowOff>
    </xdr:from>
    <xdr:to>
      <xdr:col>16</xdr:col>
      <xdr:colOff>627380</xdr:colOff>
      <xdr:row>30</xdr:row>
      <xdr:rowOff>63076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54EC021-7C23-44C5-94A0-70C7FB5745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16934</xdr:colOff>
      <xdr:row>133</xdr:row>
      <xdr:rowOff>16934</xdr:rowOff>
    </xdr:from>
    <xdr:to>
      <xdr:col>20</xdr:col>
      <xdr:colOff>277707</xdr:colOff>
      <xdr:row>155</xdr:row>
      <xdr:rowOff>135044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56BD6EF-5A54-4B0D-86EA-2A44579E4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48</xdr:row>
      <xdr:rowOff>457199</xdr:rowOff>
    </xdr:from>
    <xdr:to>
      <xdr:col>16</xdr:col>
      <xdr:colOff>647700</xdr:colOff>
      <xdr:row>70</xdr:row>
      <xdr:rowOff>147743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0E459CD-E8E4-4628-9F8B-D398BC160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235</xdr:row>
      <xdr:rowOff>8466</xdr:rowOff>
    </xdr:from>
    <xdr:to>
      <xdr:col>18</xdr:col>
      <xdr:colOff>495300</xdr:colOff>
      <xdr:row>256</xdr:row>
      <xdr:rowOff>19896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6E584885-C347-42F9-87C2-5DFB7DAF7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8468</xdr:colOff>
      <xdr:row>32</xdr:row>
      <xdr:rowOff>1</xdr:rowOff>
    </xdr:from>
    <xdr:to>
      <xdr:col>16</xdr:col>
      <xdr:colOff>625688</xdr:colOff>
      <xdr:row>47</xdr:row>
      <xdr:rowOff>11431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5BCC20E-8A4B-40DA-A849-B1A055385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8467</xdr:colOff>
      <xdr:row>73</xdr:row>
      <xdr:rowOff>16933</xdr:rowOff>
    </xdr:from>
    <xdr:to>
      <xdr:col>20</xdr:col>
      <xdr:colOff>267547</xdr:colOff>
      <xdr:row>95</xdr:row>
      <xdr:rowOff>139276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634C515D-7A8F-4FCB-9125-DD954AFE31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8467</xdr:colOff>
      <xdr:row>103</xdr:row>
      <xdr:rowOff>25400</xdr:rowOff>
    </xdr:from>
    <xdr:to>
      <xdr:col>20</xdr:col>
      <xdr:colOff>267547</xdr:colOff>
      <xdr:row>125</xdr:row>
      <xdr:rowOff>143510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91C1EB1-9C82-4790-A036-60BD5ECA12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16935</xdr:colOff>
      <xdr:row>169</xdr:row>
      <xdr:rowOff>8466</xdr:rowOff>
    </xdr:from>
    <xdr:to>
      <xdr:col>18</xdr:col>
      <xdr:colOff>512235</xdr:colOff>
      <xdr:row>190</xdr:row>
      <xdr:rowOff>49530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D6204BA8-F65C-4185-B6CE-0B3CF8715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42334</xdr:colOff>
      <xdr:row>202</xdr:row>
      <xdr:rowOff>8467</xdr:rowOff>
    </xdr:from>
    <xdr:to>
      <xdr:col>18</xdr:col>
      <xdr:colOff>537634</xdr:colOff>
      <xdr:row>223</xdr:row>
      <xdr:rowOff>19897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A040B64-D8B9-43B4-912B-287BAF73ED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609599</xdr:colOff>
      <xdr:row>7</xdr:row>
      <xdr:rowOff>8467</xdr:rowOff>
    </xdr:from>
    <xdr:to>
      <xdr:col>16</xdr:col>
      <xdr:colOff>465666</xdr:colOff>
      <xdr:row>14</xdr:row>
      <xdr:rowOff>25401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620177D8-6F81-4988-ADA8-2DBC0BB39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161</xdr:row>
      <xdr:rowOff>482600</xdr:rowOff>
    </xdr:from>
    <xdr:to>
      <xdr:col>15</xdr:col>
      <xdr:colOff>243840</xdr:colOff>
      <xdr:row>166</xdr:row>
      <xdr:rowOff>11430</xdr:rowOff>
    </xdr:to>
    <xdr:graphicFrame macro="">
      <xdr:nvGraphicFramePr>
        <xdr:cNvPr id="7" name="Chart 24">
          <a:extLst>
            <a:ext uri="{FF2B5EF4-FFF2-40B4-BE49-F238E27FC236}">
              <a16:creationId xmlns:a16="http://schemas.microsoft.com/office/drawing/2014/main" id="{652556C4-8AD1-475D-811E-85FC25067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16933</xdr:colOff>
      <xdr:row>265</xdr:row>
      <xdr:rowOff>16933</xdr:rowOff>
    </xdr:from>
    <xdr:to>
      <xdr:col>18</xdr:col>
      <xdr:colOff>512233</xdr:colOff>
      <xdr:row>286</xdr:row>
      <xdr:rowOff>28363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3D9F83A9-6067-4A18-9BF0-C4603A033F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0</xdr:colOff>
      <xdr:row>295</xdr:row>
      <xdr:rowOff>0</xdr:rowOff>
    </xdr:from>
    <xdr:to>
      <xdr:col>18</xdr:col>
      <xdr:colOff>495300</xdr:colOff>
      <xdr:row>316</xdr:row>
      <xdr:rowOff>2964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901BAE51-0B48-470E-B2A5-08D7C4668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0BBAC-78FC-49F0-BA95-598ECCA277E7}">
  <dimension ref="B2:N310"/>
  <sheetViews>
    <sheetView tabSelected="1" zoomScaleNormal="100" workbookViewId="0">
      <selection activeCell="G3" sqref="G3"/>
    </sheetView>
  </sheetViews>
  <sheetFormatPr defaultColWidth="8.81640625" defaultRowHeight="14.5" x14ac:dyDescent="0.35"/>
  <cols>
    <col min="2" max="2" width="17.453125" bestFit="1" customWidth="1"/>
    <col min="3" max="3" width="8.7265625" bestFit="1" customWidth="1"/>
    <col min="4" max="4" width="40.54296875" customWidth="1"/>
    <col min="5" max="5" width="16.54296875" customWidth="1"/>
    <col min="6" max="6" width="17.1796875" style="5" customWidth="1"/>
    <col min="7" max="8" width="13.26953125" style="5" customWidth="1"/>
    <col min="9" max="9" width="12.7265625" style="5" bestFit="1" customWidth="1"/>
    <col min="10" max="10" width="12.7265625" style="5" customWidth="1"/>
    <col min="11" max="11" width="13.26953125" style="5" customWidth="1"/>
    <col min="12" max="12" width="12.7265625" style="5" bestFit="1" customWidth="1"/>
    <col min="13" max="14" width="12.7265625" style="5" customWidth="1"/>
    <col min="25" max="25" width="18.7265625" bestFit="1" customWidth="1"/>
  </cols>
  <sheetData>
    <row r="2" spans="2:14" x14ac:dyDescent="0.35">
      <c r="B2" s="107" t="s">
        <v>89</v>
      </c>
    </row>
    <row r="3" spans="2:14" x14ac:dyDescent="0.35">
      <c r="B3" s="110" t="s">
        <v>90</v>
      </c>
      <c r="C3" s="108"/>
      <c r="D3" s="111" t="s">
        <v>5</v>
      </c>
      <c r="E3" s="112"/>
      <c r="F3" s="111" t="s">
        <v>6</v>
      </c>
    </row>
    <row r="4" spans="2:14" x14ac:dyDescent="0.35">
      <c r="B4" s="110" t="s">
        <v>91</v>
      </c>
      <c r="C4" s="108"/>
      <c r="D4" s="109" t="s">
        <v>96</v>
      </c>
      <c r="E4" s="112"/>
      <c r="F4" s="109" t="s">
        <v>97</v>
      </c>
    </row>
    <row r="5" spans="2:14" x14ac:dyDescent="0.35">
      <c r="B5" s="110" t="s">
        <v>92</v>
      </c>
      <c r="C5" s="108"/>
      <c r="D5" s="113" t="s">
        <v>98</v>
      </c>
      <c r="E5" s="112"/>
      <c r="F5" s="109" t="s">
        <v>93</v>
      </c>
    </row>
    <row r="6" spans="2:14" x14ac:dyDescent="0.35">
      <c r="B6" s="110" t="s">
        <v>94</v>
      </c>
      <c r="C6" s="108"/>
      <c r="D6" s="109" t="s">
        <v>95</v>
      </c>
      <c r="E6" s="112"/>
      <c r="F6" s="109" t="s">
        <v>95</v>
      </c>
    </row>
    <row r="7" spans="2:14" ht="29.5" thickBot="1" x14ac:dyDescent="0.4">
      <c r="K7" s="13" t="s">
        <v>0</v>
      </c>
    </row>
    <row r="8" spans="2:14" ht="29" x14ac:dyDescent="0.35">
      <c r="E8" s="30" t="s">
        <v>1</v>
      </c>
      <c r="F8" s="30" t="s">
        <v>2</v>
      </c>
      <c r="G8" s="6"/>
      <c r="H8" s="30" t="s">
        <v>3</v>
      </c>
      <c r="I8" s="30" t="s">
        <v>4</v>
      </c>
      <c r="J8" s="6"/>
      <c r="K8" s="30" t="s">
        <v>5</v>
      </c>
      <c r="L8" s="30" t="s">
        <v>6</v>
      </c>
      <c r="M8" s="6"/>
      <c r="N8" s="6"/>
    </row>
    <row r="9" spans="2:14" x14ac:dyDescent="0.35">
      <c r="D9" t="s">
        <v>7</v>
      </c>
      <c r="E9" s="31">
        <v>1061.2195998090335</v>
      </c>
      <c r="F9" s="15">
        <v>747.65782639875954</v>
      </c>
      <c r="H9" s="15">
        <v>1440.2784216369166</v>
      </c>
      <c r="I9" s="15">
        <v>1070.5232107218483</v>
      </c>
      <c r="K9" s="15">
        <f>F9-E9</f>
        <v>-313.56177341027399</v>
      </c>
      <c r="L9" s="15">
        <f>I9-H9</f>
        <v>-369.75521091506835</v>
      </c>
    </row>
    <row r="10" spans="2:14" x14ac:dyDescent="0.35">
      <c r="D10" t="s">
        <v>8</v>
      </c>
      <c r="E10" s="31">
        <v>3126.5869821914371</v>
      </c>
      <c r="F10" s="15">
        <v>3440.1487556017109</v>
      </c>
      <c r="H10" s="15">
        <v>4735.1369611142809</v>
      </c>
      <c r="I10" s="15">
        <v>5104.8921720293492</v>
      </c>
      <c r="K10" s="15">
        <f>F10-E10</f>
        <v>313.56177341027387</v>
      </c>
      <c r="L10" s="15">
        <f>I10-H10</f>
        <v>369.75521091506835</v>
      </c>
    </row>
    <row r="13" spans="2:14" ht="207.65" customHeight="1" x14ac:dyDescent="0.35"/>
    <row r="14" spans="2:14" ht="15" thickBot="1" x14ac:dyDescent="0.4"/>
    <row r="15" spans="2:14" ht="44" thickBot="1" x14ac:dyDescent="0.4">
      <c r="B15" s="32" t="s">
        <v>9</v>
      </c>
    </row>
    <row r="16" spans="2:14" ht="29.5" thickBot="1" x14ac:dyDescent="0.4">
      <c r="C16" s="14" t="s">
        <v>10</v>
      </c>
      <c r="D16" s="22" t="s">
        <v>11</v>
      </c>
      <c r="E16" s="30" t="s">
        <v>1</v>
      </c>
      <c r="F16" s="30" t="s">
        <v>2</v>
      </c>
      <c r="G16" s="6"/>
      <c r="H16" s="30" t="s">
        <v>3</v>
      </c>
      <c r="I16" s="30" t="s">
        <v>4</v>
      </c>
      <c r="J16" s="6"/>
      <c r="K16" s="30" t="s">
        <v>5</v>
      </c>
      <c r="L16" s="30" t="s">
        <v>6</v>
      </c>
      <c r="M16" s="6"/>
      <c r="N16" s="6"/>
    </row>
    <row r="17" spans="2:14" x14ac:dyDescent="0.35">
      <c r="C17" s="25">
        <v>1</v>
      </c>
      <c r="D17" s="26" t="s">
        <v>12</v>
      </c>
      <c r="E17" s="33">
        <v>0</v>
      </c>
      <c r="F17" s="34">
        <v>0</v>
      </c>
      <c r="G17" s="7"/>
      <c r="H17" s="33">
        <v>0</v>
      </c>
      <c r="I17" s="34">
        <v>0</v>
      </c>
      <c r="J17" s="7"/>
      <c r="K17" s="15">
        <f t="shared" ref="K17:K30" si="0">F17-E17</f>
        <v>0</v>
      </c>
      <c r="L17" s="15">
        <f t="shared" ref="L17:L30" si="1">I17-H17</f>
        <v>0</v>
      </c>
      <c r="M17" s="7"/>
      <c r="N17" s="7"/>
    </row>
    <row r="18" spans="2:14" x14ac:dyDescent="0.35">
      <c r="C18" s="27">
        <v>2</v>
      </c>
      <c r="D18" s="28" t="s">
        <v>13</v>
      </c>
      <c r="E18" s="35">
        <v>0</v>
      </c>
      <c r="F18" s="36">
        <v>0</v>
      </c>
      <c r="G18" s="7"/>
      <c r="H18" s="35">
        <v>0</v>
      </c>
      <c r="I18" s="36">
        <v>0</v>
      </c>
      <c r="J18" s="7"/>
      <c r="K18" s="15">
        <f t="shared" si="0"/>
        <v>0</v>
      </c>
      <c r="L18" s="15">
        <f t="shared" si="1"/>
        <v>0</v>
      </c>
      <c r="M18" s="7"/>
      <c r="N18" s="7"/>
    </row>
    <row r="19" spans="2:14" x14ac:dyDescent="0.35">
      <c r="C19" s="27">
        <v>3</v>
      </c>
      <c r="D19" s="28" t="s">
        <v>14</v>
      </c>
      <c r="E19" s="35">
        <v>0</v>
      </c>
      <c r="F19" s="36">
        <v>0</v>
      </c>
      <c r="G19" s="7"/>
      <c r="H19" s="35">
        <v>0</v>
      </c>
      <c r="I19" s="36">
        <v>5.2146809999999997</v>
      </c>
      <c r="J19" s="7"/>
      <c r="K19" s="15">
        <f t="shared" si="0"/>
        <v>0</v>
      </c>
      <c r="L19" s="15">
        <f t="shared" si="1"/>
        <v>5.2146809999999997</v>
      </c>
      <c r="M19" s="7"/>
      <c r="N19" s="7"/>
    </row>
    <row r="20" spans="2:14" x14ac:dyDescent="0.35">
      <c r="C20" s="27">
        <v>4</v>
      </c>
      <c r="D20" s="28" t="s">
        <v>15</v>
      </c>
      <c r="E20" s="35">
        <v>0</v>
      </c>
      <c r="F20" s="36">
        <v>7.1991519999999998</v>
      </c>
      <c r="G20" s="7"/>
      <c r="H20" s="35">
        <v>0</v>
      </c>
      <c r="I20" s="36">
        <v>10.682646</v>
      </c>
      <c r="J20" s="7"/>
      <c r="K20" s="37">
        <f>F20-E20</f>
        <v>7.1991519999999998</v>
      </c>
      <c r="L20" s="15">
        <f t="shared" si="1"/>
        <v>10.682646</v>
      </c>
      <c r="M20" s="7"/>
      <c r="N20" s="7"/>
    </row>
    <row r="21" spans="2:14" x14ac:dyDescent="0.35">
      <c r="C21" s="27">
        <v>5</v>
      </c>
      <c r="D21" s="28" t="s">
        <v>16</v>
      </c>
      <c r="E21" s="35">
        <v>0</v>
      </c>
      <c r="F21" s="36">
        <v>7.8034559999999997</v>
      </c>
      <c r="G21" s="7"/>
      <c r="H21" s="35">
        <v>0</v>
      </c>
      <c r="I21" s="36">
        <v>13.82131</v>
      </c>
      <c r="J21" s="7"/>
      <c r="K21" s="15">
        <f t="shared" si="0"/>
        <v>7.8034559999999997</v>
      </c>
      <c r="L21" s="15">
        <f t="shared" si="1"/>
        <v>13.82131</v>
      </c>
      <c r="M21" s="7"/>
      <c r="N21" s="7"/>
    </row>
    <row r="22" spans="2:14" x14ac:dyDescent="0.35">
      <c r="C22" s="27">
        <v>6</v>
      </c>
      <c r="D22" s="28" t="s">
        <v>17</v>
      </c>
      <c r="E22" s="35">
        <v>0</v>
      </c>
      <c r="F22" s="36">
        <v>9.2398830000000007</v>
      </c>
      <c r="G22" s="7"/>
      <c r="H22" s="35">
        <v>0</v>
      </c>
      <c r="I22" s="36">
        <v>15.641273</v>
      </c>
      <c r="J22" s="7"/>
      <c r="K22" s="15">
        <f t="shared" si="0"/>
        <v>9.2398830000000007</v>
      </c>
      <c r="L22" s="15">
        <f t="shared" si="1"/>
        <v>15.641273</v>
      </c>
      <c r="M22" s="7"/>
      <c r="N22" s="7"/>
    </row>
    <row r="23" spans="2:14" x14ac:dyDescent="0.35">
      <c r="C23" s="27">
        <v>7</v>
      </c>
      <c r="D23" s="28" t="s">
        <v>18</v>
      </c>
      <c r="E23" s="35">
        <v>0</v>
      </c>
      <c r="F23" s="36">
        <v>11.846586</v>
      </c>
      <c r="G23" s="7"/>
      <c r="H23" s="35">
        <v>1.400242</v>
      </c>
      <c r="I23" s="36">
        <v>19.190867000000001</v>
      </c>
      <c r="J23" s="7"/>
      <c r="K23" s="15">
        <f t="shared" si="0"/>
        <v>11.846586</v>
      </c>
      <c r="L23" s="15">
        <f t="shared" si="1"/>
        <v>17.790625000000002</v>
      </c>
      <c r="M23" s="7"/>
      <c r="N23" s="7"/>
    </row>
    <row r="24" spans="2:14" x14ac:dyDescent="0.35">
      <c r="C24" s="27">
        <v>8</v>
      </c>
      <c r="D24" s="28" t="s">
        <v>19</v>
      </c>
      <c r="E24" s="35">
        <v>2.3731390000000001</v>
      </c>
      <c r="F24" s="36">
        <v>14.366762</v>
      </c>
      <c r="G24" s="7"/>
      <c r="H24" s="35">
        <v>2.8345150000000001</v>
      </c>
      <c r="I24" s="36">
        <v>20.625139000000001</v>
      </c>
      <c r="J24" s="7"/>
      <c r="K24" s="15">
        <f t="shared" si="0"/>
        <v>11.993622999999999</v>
      </c>
      <c r="L24" s="15">
        <f t="shared" si="1"/>
        <v>17.790624000000001</v>
      </c>
      <c r="M24" s="7"/>
      <c r="N24" s="7"/>
    </row>
    <row r="25" spans="2:14" x14ac:dyDescent="0.35">
      <c r="C25" s="27">
        <v>9</v>
      </c>
      <c r="D25" s="28" t="s">
        <v>20</v>
      </c>
      <c r="E25" s="35">
        <v>0.82536699999999996</v>
      </c>
      <c r="F25" s="36">
        <v>12.818989999999999</v>
      </c>
      <c r="G25" s="7"/>
      <c r="H25" s="35">
        <v>4.3212989999999998</v>
      </c>
      <c r="I25" s="36">
        <v>22.111923000000001</v>
      </c>
      <c r="J25" s="7"/>
      <c r="K25" s="15">
        <f t="shared" si="0"/>
        <v>11.993622999999999</v>
      </c>
      <c r="L25" s="15">
        <f t="shared" si="1"/>
        <v>17.790624000000001</v>
      </c>
      <c r="M25" s="7"/>
      <c r="N25" s="7"/>
    </row>
    <row r="26" spans="2:14" x14ac:dyDescent="0.35">
      <c r="C26" s="27">
        <v>10</v>
      </c>
      <c r="D26" s="28" t="s">
        <v>21</v>
      </c>
      <c r="E26" s="35">
        <v>4.5035090000000002</v>
      </c>
      <c r="F26" s="36">
        <v>16.497132000000001</v>
      </c>
      <c r="G26" s="7"/>
      <c r="H26" s="35">
        <v>3.292392</v>
      </c>
      <c r="I26" s="36">
        <v>21.083017000000002</v>
      </c>
      <c r="J26" s="7"/>
      <c r="K26" s="15">
        <f t="shared" si="0"/>
        <v>11.993622999999999</v>
      </c>
      <c r="L26" s="15">
        <f t="shared" si="1"/>
        <v>17.790625000000002</v>
      </c>
      <c r="M26" s="7"/>
      <c r="N26" s="7"/>
    </row>
    <row r="27" spans="2:14" x14ac:dyDescent="0.35">
      <c r="C27" s="27">
        <v>11</v>
      </c>
      <c r="D27" s="28" t="s">
        <v>22</v>
      </c>
      <c r="E27" s="35">
        <v>3.8591989999999998</v>
      </c>
      <c r="F27" s="36">
        <v>15.852821</v>
      </c>
      <c r="G27" s="7"/>
      <c r="H27" s="35">
        <v>7.5515030000000003</v>
      </c>
      <c r="I27" s="36">
        <v>25.342127000000001</v>
      </c>
      <c r="J27" s="7"/>
      <c r="K27" s="15">
        <f t="shared" si="0"/>
        <v>11.993622</v>
      </c>
      <c r="L27" s="15">
        <f t="shared" si="1"/>
        <v>17.790624000000001</v>
      </c>
      <c r="M27" s="7"/>
      <c r="N27" s="7"/>
    </row>
    <row r="28" spans="2:14" x14ac:dyDescent="0.35">
      <c r="C28" s="27">
        <v>12</v>
      </c>
      <c r="D28" s="28" t="s">
        <v>23</v>
      </c>
      <c r="E28" s="35">
        <v>5.7326740000000003</v>
      </c>
      <c r="F28" s="36">
        <v>17.726296999999999</v>
      </c>
      <c r="G28" s="7"/>
      <c r="H28" s="35">
        <v>10.210744999999999</v>
      </c>
      <c r="I28" s="36">
        <v>28.001369</v>
      </c>
      <c r="J28" s="7"/>
      <c r="K28" s="15">
        <f t="shared" si="0"/>
        <v>11.993622999999999</v>
      </c>
      <c r="L28" s="15">
        <f t="shared" si="1"/>
        <v>17.790624000000001</v>
      </c>
      <c r="M28" s="7"/>
      <c r="N28" s="7"/>
    </row>
    <row r="29" spans="2:14" x14ac:dyDescent="0.35">
      <c r="C29" s="27">
        <v>13</v>
      </c>
      <c r="D29" s="28" t="s">
        <v>24</v>
      </c>
      <c r="E29" s="35">
        <v>6.8697319999999999</v>
      </c>
      <c r="F29" s="36">
        <v>18.863354999999999</v>
      </c>
      <c r="G29" s="7"/>
      <c r="H29" s="35">
        <v>9.1479579999999991</v>
      </c>
      <c r="I29" s="36">
        <v>26.938582</v>
      </c>
      <c r="J29" s="7"/>
      <c r="K29" s="15">
        <f t="shared" si="0"/>
        <v>11.993622999999999</v>
      </c>
      <c r="L29" s="15">
        <f t="shared" si="1"/>
        <v>17.790624000000001</v>
      </c>
      <c r="M29" s="7"/>
      <c r="N29" s="7"/>
    </row>
    <row r="30" spans="2:14" ht="15" thickBot="1" x14ac:dyDescent="0.4">
      <c r="C30" s="29">
        <v>14</v>
      </c>
      <c r="D30" s="38" t="s">
        <v>25</v>
      </c>
      <c r="E30" s="39">
        <v>8.1989169999999998</v>
      </c>
      <c r="F30" s="40">
        <v>20.192539</v>
      </c>
      <c r="G30" s="7"/>
      <c r="H30" s="39">
        <v>5.0104709999999999</v>
      </c>
      <c r="I30" s="40">
        <v>22.801095</v>
      </c>
      <c r="J30" s="7"/>
      <c r="K30" s="15">
        <f t="shared" si="0"/>
        <v>11.993622</v>
      </c>
      <c r="L30" s="15">
        <f t="shared" si="1"/>
        <v>17.790624000000001</v>
      </c>
      <c r="M30" s="7"/>
      <c r="N30" s="7"/>
    </row>
    <row r="31" spans="2:14" ht="98.5" customHeight="1" thickBot="1" x14ac:dyDescent="0.4"/>
    <row r="32" spans="2:14" ht="44" thickBot="1" x14ac:dyDescent="0.4">
      <c r="B32" s="32" t="s">
        <v>26</v>
      </c>
    </row>
    <row r="33" spans="3:14" ht="29.5" thickBot="1" x14ac:dyDescent="0.4">
      <c r="C33" s="14" t="s">
        <v>10</v>
      </c>
      <c r="D33" s="22" t="s">
        <v>11</v>
      </c>
      <c r="E33" s="30" t="str">
        <f>$E$16</f>
        <v>2024/25 baseline</v>
      </c>
      <c r="F33" s="30" t="str">
        <f>$F$16</f>
        <v>2024/25 CMP423</v>
      </c>
      <c r="G33" s="6"/>
      <c r="H33" s="30" t="s">
        <v>3</v>
      </c>
      <c r="I33" s="30" t="s">
        <v>4</v>
      </c>
      <c r="J33" s="6"/>
      <c r="K33" s="30" t="s">
        <v>5</v>
      </c>
      <c r="L33" s="30" t="s">
        <v>6</v>
      </c>
      <c r="M33" s="6"/>
      <c r="N33" s="6"/>
    </row>
    <row r="34" spans="3:14" x14ac:dyDescent="0.35">
      <c r="C34" s="25">
        <v>1</v>
      </c>
      <c r="D34" s="26" t="s">
        <v>12</v>
      </c>
      <c r="E34" s="33">
        <v>0</v>
      </c>
      <c r="F34" s="34">
        <v>0</v>
      </c>
      <c r="G34" s="7"/>
      <c r="H34" s="33">
        <v>0</v>
      </c>
      <c r="I34" s="34">
        <v>0</v>
      </c>
      <c r="J34" s="7"/>
      <c r="K34" s="15">
        <f t="shared" ref="K34:K47" si="2">F34-E34</f>
        <v>0</v>
      </c>
      <c r="L34" s="15">
        <f t="shared" ref="L34:L47" si="3">I34-H34</f>
        <v>0</v>
      </c>
      <c r="M34" s="7"/>
      <c r="N34" s="7"/>
    </row>
    <row r="35" spans="3:14" x14ac:dyDescent="0.35">
      <c r="C35" s="27">
        <v>2</v>
      </c>
      <c r="D35" s="28" t="s">
        <v>13</v>
      </c>
      <c r="E35" s="35">
        <v>0</v>
      </c>
      <c r="F35" s="36">
        <v>0</v>
      </c>
      <c r="G35" s="7"/>
      <c r="H35" s="35">
        <v>0</v>
      </c>
      <c r="I35" s="36">
        <v>0</v>
      </c>
      <c r="J35" s="7"/>
      <c r="K35" s="15">
        <f t="shared" si="2"/>
        <v>0</v>
      </c>
      <c r="L35" s="15">
        <f t="shared" si="3"/>
        <v>0</v>
      </c>
      <c r="M35" s="7"/>
      <c r="N35" s="7"/>
    </row>
    <row r="36" spans="3:14" x14ac:dyDescent="0.35">
      <c r="C36" s="27">
        <v>3</v>
      </c>
      <c r="D36" s="28" t="s">
        <v>14</v>
      </c>
      <c r="E36" s="35">
        <v>0</v>
      </c>
      <c r="F36" s="36">
        <v>0</v>
      </c>
      <c r="G36" s="7"/>
      <c r="H36" s="35">
        <v>0</v>
      </c>
      <c r="I36" s="36">
        <v>0.63217599999999996</v>
      </c>
      <c r="J36" s="7"/>
      <c r="K36" s="15">
        <f t="shared" si="2"/>
        <v>0</v>
      </c>
      <c r="L36" s="15">
        <f t="shared" si="3"/>
        <v>0.63217599999999996</v>
      </c>
      <c r="M36" s="7"/>
      <c r="N36" s="7"/>
    </row>
    <row r="37" spans="3:14" x14ac:dyDescent="0.35">
      <c r="C37" s="27">
        <v>4</v>
      </c>
      <c r="D37" s="28" t="s">
        <v>15</v>
      </c>
      <c r="E37" s="35">
        <v>0</v>
      </c>
      <c r="F37" s="36">
        <v>0.92782799999999999</v>
      </c>
      <c r="G37" s="7"/>
      <c r="H37" s="35">
        <v>0</v>
      </c>
      <c r="I37" s="36">
        <v>1.3968020000000001</v>
      </c>
      <c r="J37" s="7"/>
      <c r="K37" s="15">
        <f t="shared" si="2"/>
        <v>0.92782799999999999</v>
      </c>
      <c r="L37" s="15">
        <f t="shared" si="3"/>
        <v>1.3968020000000001</v>
      </c>
      <c r="M37" s="7"/>
      <c r="N37" s="7"/>
    </row>
    <row r="38" spans="3:14" x14ac:dyDescent="0.35">
      <c r="C38" s="27">
        <v>5</v>
      </c>
      <c r="D38" s="28" t="s">
        <v>16</v>
      </c>
      <c r="E38" s="35">
        <v>0</v>
      </c>
      <c r="F38" s="36">
        <v>0.98544200000000004</v>
      </c>
      <c r="G38" s="7"/>
      <c r="H38" s="35">
        <v>0</v>
      </c>
      <c r="I38" s="36">
        <v>1.7306189999999999</v>
      </c>
      <c r="J38" s="7"/>
      <c r="K38" s="15">
        <f t="shared" si="2"/>
        <v>0.98544200000000004</v>
      </c>
      <c r="L38" s="15">
        <f t="shared" si="3"/>
        <v>1.7306189999999999</v>
      </c>
      <c r="M38" s="7"/>
      <c r="N38" s="7"/>
    </row>
    <row r="39" spans="3:14" x14ac:dyDescent="0.35">
      <c r="C39" s="27">
        <v>6</v>
      </c>
      <c r="D39" s="28" t="s">
        <v>17</v>
      </c>
      <c r="E39" s="35">
        <v>0</v>
      </c>
      <c r="F39" s="36">
        <v>1.1598599999999999</v>
      </c>
      <c r="G39" s="7"/>
      <c r="H39" s="35">
        <v>0</v>
      </c>
      <c r="I39" s="36">
        <v>1.982467</v>
      </c>
      <c r="J39" s="7"/>
      <c r="K39" s="15">
        <f t="shared" si="2"/>
        <v>1.1598599999999999</v>
      </c>
      <c r="L39" s="15">
        <f t="shared" si="3"/>
        <v>1.982467</v>
      </c>
      <c r="M39" s="7"/>
      <c r="N39" s="7"/>
    </row>
    <row r="40" spans="3:14" x14ac:dyDescent="0.35">
      <c r="C40" s="27">
        <v>7</v>
      </c>
      <c r="D40" s="28" t="s">
        <v>18</v>
      </c>
      <c r="E40" s="35">
        <v>0</v>
      </c>
      <c r="F40" s="36">
        <v>1.5449409999999999</v>
      </c>
      <c r="G40" s="7"/>
      <c r="H40" s="35">
        <v>0.18534500000000001</v>
      </c>
      <c r="I40" s="36">
        <v>2.5402200000000001</v>
      </c>
      <c r="J40" s="7"/>
      <c r="K40" s="15">
        <f t="shared" si="2"/>
        <v>1.5449409999999999</v>
      </c>
      <c r="L40" s="15">
        <f t="shared" si="3"/>
        <v>2.3548750000000003</v>
      </c>
      <c r="M40" s="7"/>
      <c r="N40" s="7"/>
    </row>
    <row r="41" spans="3:14" x14ac:dyDescent="0.35">
      <c r="C41" s="27">
        <v>8</v>
      </c>
      <c r="D41" s="28" t="s">
        <v>19</v>
      </c>
      <c r="E41" s="35">
        <v>0.31265700000000002</v>
      </c>
      <c r="F41" s="36">
        <v>1.8927970000000001</v>
      </c>
      <c r="G41" s="7"/>
      <c r="H41" s="35">
        <v>0.37873600000000002</v>
      </c>
      <c r="I41" s="36">
        <v>2.755843</v>
      </c>
      <c r="J41" s="7"/>
      <c r="K41" s="15">
        <f t="shared" si="2"/>
        <v>1.5801400000000001</v>
      </c>
      <c r="L41" s="15">
        <f t="shared" si="3"/>
        <v>2.3771070000000001</v>
      </c>
      <c r="M41" s="7"/>
      <c r="N41" s="7"/>
    </row>
    <row r="42" spans="3:14" x14ac:dyDescent="0.35">
      <c r="C42" s="27">
        <v>9</v>
      </c>
      <c r="D42" s="28" t="s">
        <v>20</v>
      </c>
      <c r="E42" s="35">
        <v>0.11394899999999999</v>
      </c>
      <c r="F42" s="36">
        <v>1.7697780000000001</v>
      </c>
      <c r="G42" s="7"/>
      <c r="H42" s="35">
        <v>0.61277099999999995</v>
      </c>
      <c r="I42" s="36">
        <v>3.1355279999999999</v>
      </c>
      <c r="J42" s="7"/>
      <c r="K42" s="15">
        <f t="shared" si="2"/>
        <v>1.655829</v>
      </c>
      <c r="L42" s="15">
        <f t="shared" si="3"/>
        <v>2.5227569999999999</v>
      </c>
      <c r="M42" s="7"/>
      <c r="N42" s="7"/>
    </row>
    <row r="43" spans="3:14" x14ac:dyDescent="0.35">
      <c r="C43" s="27">
        <v>10</v>
      </c>
      <c r="D43" s="28" t="s">
        <v>21</v>
      </c>
      <c r="E43" s="35">
        <v>0.53379299999999996</v>
      </c>
      <c r="F43" s="36">
        <v>1.9553750000000001</v>
      </c>
      <c r="G43" s="7"/>
      <c r="H43" s="35">
        <v>0.39368500000000001</v>
      </c>
      <c r="I43" s="36">
        <v>2.5209839999999999</v>
      </c>
      <c r="J43" s="7"/>
      <c r="K43" s="15">
        <f t="shared" si="2"/>
        <v>1.4215820000000001</v>
      </c>
      <c r="L43" s="15">
        <f t="shared" si="3"/>
        <v>2.1272989999999998</v>
      </c>
      <c r="M43" s="7"/>
      <c r="N43" s="7"/>
    </row>
    <row r="44" spans="3:14" x14ac:dyDescent="0.35">
      <c r="C44" s="27">
        <v>11</v>
      </c>
      <c r="D44" s="28" t="s">
        <v>22</v>
      </c>
      <c r="E44" s="35">
        <v>0.53852199999999995</v>
      </c>
      <c r="F44" s="36">
        <v>2.2121420000000001</v>
      </c>
      <c r="G44" s="7"/>
      <c r="H44" s="35">
        <v>1.0869549999999999</v>
      </c>
      <c r="I44" s="36">
        <v>3.6477189999999999</v>
      </c>
      <c r="J44" s="7"/>
      <c r="K44" s="15">
        <f t="shared" si="2"/>
        <v>1.6736200000000001</v>
      </c>
      <c r="L44" s="15">
        <f t="shared" si="3"/>
        <v>2.5607639999999998</v>
      </c>
      <c r="M44" s="7"/>
      <c r="N44" s="7"/>
    </row>
    <row r="45" spans="3:14" x14ac:dyDescent="0.35">
      <c r="C45" s="27">
        <v>12</v>
      </c>
      <c r="D45" s="28" t="s">
        <v>23</v>
      </c>
      <c r="E45" s="35">
        <v>0.64421700000000004</v>
      </c>
      <c r="F45" s="36">
        <v>1.9920169999999999</v>
      </c>
      <c r="G45" s="7"/>
      <c r="H45" s="35">
        <v>1.145858</v>
      </c>
      <c r="I45" s="36">
        <v>3.1423350000000001</v>
      </c>
      <c r="J45" s="7"/>
      <c r="K45" s="15">
        <f t="shared" si="2"/>
        <v>1.3477999999999999</v>
      </c>
      <c r="L45" s="15">
        <f t="shared" si="3"/>
        <v>1.9964770000000001</v>
      </c>
      <c r="M45" s="7"/>
      <c r="N45" s="7"/>
    </row>
    <row r="46" spans="3:14" x14ac:dyDescent="0.35">
      <c r="C46" s="27">
        <v>13</v>
      </c>
      <c r="D46" s="28" t="s">
        <v>24</v>
      </c>
      <c r="E46" s="35">
        <v>0.90393400000000002</v>
      </c>
      <c r="F46" s="36">
        <v>2.482081</v>
      </c>
      <c r="G46" s="7"/>
      <c r="H46" s="35">
        <v>1.231638</v>
      </c>
      <c r="I46" s="36">
        <v>3.6268829999999999</v>
      </c>
      <c r="J46" s="7"/>
      <c r="K46" s="15">
        <f t="shared" si="2"/>
        <v>1.578147</v>
      </c>
      <c r="L46" s="15">
        <f t="shared" si="3"/>
        <v>2.3952450000000001</v>
      </c>
      <c r="M46" s="7"/>
      <c r="N46" s="7"/>
    </row>
    <row r="47" spans="3:14" ht="15" thickBot="1" x14ac:dyDescent="0.4">
      <c r="C47" s="29">
        <v>14</v>
      </c>
      <c r="D47" s="38" t="s">
        <v>25</v>
      </c>
      <c r="E47" s="39">
        <v>1.1296200000000001</v>
      </c>
      <c r="F47" s="40">
        <v>2.782063</v>
      </c>
      <c r="G47" s="7"/>
      <c r="H47" s="39">
        <v>0.70480200000000004</v>
      </c>
      <c r="I47" s="40">
        <v>3.207335</v>
      </c>
      <c r="J47" s="7"/>
      <c r="K47" s="15">
        <f t="shared" si="2"/>
        <v>1.6524429999999999</v>
      </c>
      <c r="L47" s="15">
        <f t="shared" si="3"/>
        <v>2.5025330000000001</v>
      </c>
      <c r="M47" s="7"/>
      <c r="N47" s="7"/>
    </row>
    <row r="48" spans="3:14" ht="90" customHeight="1" thickBot="1" x14ac:dyDescent="0.4"/>
    <row r="49" spans="2:14" ht="36.65" customHeight="1" thickBot="1" x14ac:dyDescent="0.4">
      <c r="B49" s="114" t="s">
        <v>27</v>
      </c>
      <c r="C49" s="115"/>
    </row>
    <row r="50" spans="2:14" ht="29.5" thickBot="1" x14ac:dyDescent="0.4">
      <c r="D50" s="41" t="s">
        <v>28</v>
      </c>
      <c r="E50" s="30" t="str">
        <f>$E$16</f>
        <v>2024/25 baseline</v>
      </c>
      <c r="F50" s="30" t="str">
        <f>$F$16</f>
        <v>2024/25 CMP423</v>
      </c>
      <c r="G50" s="6"/>
      <c r="H50" s="30" t="str">
        <f>$H$16</f>
        <v>2029/30 baseline</v>
      </c>
      <c r="I50" s="30" t="str">
        <f>$I$16</f>
        <v>2029/30 CMP423</v>
      </c>
      <c r="J50" s="6"/>
      <c r="K50" s="30" t="s">
        <v>5</v>
      </c>
      <c r="L50" s="30" t="s">
        <v>6</v>
      </c>
      <c r="M50" s="6"/>
      <c r="N50" s="6"/>
    </row>
    <row r="51" spans="2:14" x14ac:dyDescent="0.35">
      <c r="D51" s="26" t="s">
        <v>29</v>
      </c>
      <c r="E51" s="42">
        <v>38.132795592088094</v>
      </c>
      <c r="F51" s="43">
        <v>37.57616879929617</v>
      </c>
      <c r="G51" s="7"/>
      <c r="H51" s="42">
        <v>55.484502998049166</v>
      </c>
      <c r="I51" s="43">
        <v>52.527854260207029</v>
      </c>
      <c r="J51" s="12"/>
      <c r="K51" s="15">
        <f t="shared" ref="K51:K71" si="4">F51-E51</f>
        <v>-0.55662679279192417</v>
      </c>
      <c r="L51" s="15">
        <f t="shared" ref="L51:L71" si="5">I51-H51</f>
        <v>-2.9566487378421371</v>
      </c>
      <c r="M51" s="12"/>
      <c r="N51" s="12"/>
    </row>
    <row r="52" spans="2:14" x14ac:dyDescent="0.35">
      <c r="D52" s="28" t="s">
        <v>30</v>
      </c>
      <c r="E52" s="16">
        <v>25.448248617109627</v>
      </c>
      <c r="F52" s="17">
        <v>25.076778946712523</v>
      </c>
      <c r="G52" s="7"/>
      <c r="H52" s="16">
        <v>38.45366413500652</v>
      </c>
      <c r="I52" s="17">
        <v>36.404551835412342</v>
      </c>
      <c r="J52" s="12"/>
      <c r="K52" s="15">
        <f t="shared" si="4"/>
        <v>-0.37146967039710432</v>
      </c>
      <c r="L52" s="15">
        <f t="shared" si="5"/>
        <v>-2.049112299594178</v>
      </c>
      <c r="M52" s="12"/>
      <c r="N52" s="12"/>
    </row>
    <row r="53" spans="2:14" x14ac:dyDescent="0.35">
      <c r="D53" s="28" t="s">
        <v>31</v>
      </c>
      <c r="E53" s="16">
        <v>92.323277122569891</v>
      </c>
      <c r="F53" s="17">
        <v>90.975628495007982</v>
      </c>
      <c r="G53" s="7"/>
      <c r="H53" s="16">
        <v>139.50540737516798</v>
      </c>
      <c r="I53" s="17">
        <v>132.07146700712596</v>
      </c>
      <c r="J53" s="12"/>
      <c r="K53" s="15">
        <f t="shared" si="4"/>
        <v>-1.3476486275619095</v>
      </c>
      <c r="L53" s="15">
        <f t="shared" si="5"/>
        <v>-7.4339403680420162</v>
      </c>
      <c r="M53" s="12"/>
      <c r="N53" s="12"/>
    </row>
    <row r="54" spans="2:14" x14ac:dyDescent="0.35">
      <c r="D54" s="28" t="s">
        <v>32</v>
      </c>
      <c r="E54" s="16">
        <v>213.22081784205406</v>
      </c>
      <c r="F54" s="17">
        <v>210.10842028113356</v>
      </c>
      <c r="G54" s="7"/>
      <c r="H54" s="16">
        <v>322.18805463796173</v>
      </c>
      <c r="I54" s="17">
        <v>305.01935250276125</v>
      </c>
      <c r="J54" s="12"/>
      <c r="K54" s="15">
        <f t="shared" si="4"/>
        <v>-3.112397560920499</v>
      </c>
      <c r="L54" s="15">
        <f t="shared" si="5"/>
        <v>-17.168702135200476</v>
      </c>
      <c r="M54" s="12"/>
      <c r="N54" s="12"/>
    </row>
    <row r="55" spans="2:14" x14ac:dyDescent="0.35">
      <c r="D55" s="28" t="s">
        <v>33</v>
      </c>
      <c r="E55" s="16">
        <v>634.80156703004616</v>
      </c>
      <c r="F55" s="17">
        <v>625.53532901028404</v>
      </c>
      <c r="G55" s="7"/>
      <c r="H55" s="16">
        <v>959.21910455312593</v>
      </c>
      <c r="I55" s="17">
        <v>908.10440041869788</v>
      </c>
      <c r="J55" s="12"/>
      <c r="K55" s="15">
        <f t="shared" si="4"/>
        <v>-9.2662380197621133</v>
      </c>
      <c r="L55" s="15">
        <f t="shared" si="5"/>
        <v>-51.114704134428052</v>
      </c>
      <c r="M55" s="12"/>
      <c r="N55" s="12"/>
    </row>
    <row r="56" spans="2:14" x14ac:dyDescent="0.35">
      <c r="D56" s="28" t="s">
        <v>34</v>
      </c>
      <c r="E56" s="16">
        <v>1141.0916977343988</v>
      </c>
      <c r="F56" s="17">
        <v>1124.4351111367148</v>
      </c>
      <c r="G56" s="7"/>
      <c r="H56" s="16">
        <v>1724.2505585402705</v>
      </c>
      <c r="I56" s="17">
        <v>1632.3689886934446</v>
      </c>
      <c r="J56" s="12"/>
      <c r="K56" s="15">
        <f t="shared" si="4"/>
        <v>-16.656586597684054</v>
      </c>
      <c r="L56" s="15">
        <f t="shared" si="5"/>
        <v>-91.881569846825869</v>
      </c>
      <c r="M56" s="12"/>
      <c r="N56" s="12"/>
    </row>
    <row r="57" spans="2:14" x14ac:dyDescent="0.35">
      <c r="D57" s="28" t="s">
        <v>35</v>
      </c>
      <c r="E57" s="16">
        <v>1941.1361855822427</v>
      </c>
      <c r="F57" s="17">
        <v>1912.8012997555877</v>
      </c>
      <c r="G57" s="7"/>
      <c r="H57" s="16">
        <v>2933.160550408249</v>
      </c>
      <c r="I57" s="17">
        <v>2776.8587909862026</v>
      </c>
      <c r="J57" s="12"/>
      <c r="K57" s="15">
        <f t="shared" si="4"/>
        <v>-28.334885826654954</v>
      </c>
      <c r="L57" s="15">
        <f t="shared" si="5"/>
        <v>-156.30175942204642</v>
      </c>
      <c r="M57" s="12"/>
      <c r="N57" s="12"/>
    </row>
    <row r="58" spans="2:14" x14ac:dyDescent="0.35">
      <c r="D58" s="28" t="s">
        <v>36</v>
      </c>
      <c r="E58" s="16">
        <v>3094.853500715717</v>
      </c>
      <c r="F58" s="17">
        <v>3049.6777313676735</v>
      </c>
      <c r="G58" s="7"/>
      <c r="H58" s="16">
        <v>4676.4890918095771</v>
      </c>
      <c r="I58" s="17">
        <v>4427.2891382420476</v>
      </c>
      <c r="J58" s="12"/>
      <c r="K58" s="15">
        <f t="shared" si="4"/>
        <v>-45.175769348043559</v>
      </c>
      <c r="L58" s="15">
        <f t="shared" si="5"/>
        <v>-249.19995356752952</v>
      </c>
      <c r="M58" s="12"/>
      <c r="N58" s="12"/>
    </row>
    <row r="59" spans="2:14" x14ac:dyDescent="0.35">
      <c r="D59" s="28" t="s">
        <v>37</v>
      </c>
      <c r="E59" s="16">
        <v>7216.9724065610417</v>
      </c>
      <c r="F59" s="17">
        <v>7111.6258107513868</v>
      </c>
      <c r="G59" s="7"/>
      <c r="H59" s="16">
        <v>10905.231128829966</v>
      </c>
      <c r="I59" s="17">
        <v>10324.115031348374</v>
      </c>
      <c r="J59" s="12"/>
      <c r="K59" s="15">
        <f t="shared" si="4"/>
        <v>-105.3465958096549</v>
      </c>
      <c r="L59" s="15">
        <f t="shared" si="5"/>
        <v>-581.11609748159208</v>
      </c>
      <c r="M59" s="12"/>
      <c r="N59" s="12"/>
    </row>
    <row r="60" spans="2:14" x14ac:dyDescent="0.35">
      <c r="D60" s="28" t="s">
        <v>38</v>
      </c>
      <c r="E60" s="16">
        <v>5999.6891543687598</v>
      </c>
      <c r="F60" s="17">
        <v>5912.111318023668</v>
      </c>
      <c r="G60" s="7"/>
      <c r="H60" s="16">
        <v>9065.8510582698509</v>
      </c>
      <c r="I60" s="17">
        <v>8582.7515324465621</v>
      </c>
      <c r="J60" s="12"/>
      <c r="K60" s="15">
        <f t="shared" si="4"/>
        <v>-87.577836345091782</v>
      </c>
      <c r="L60" s="15">
        <f t="shared" si="5"/>
        <v>-483.09952582328879</v>
      </c>
      <c r="M60" s="12"/>
      <c r="N60" s="12"/>
    </row>
    <row r="61" spans="2:14" x14ac:dyDescent="0.35">
      <c r="D61" s="28" t="s">
        <v>39</v>
      </c>
      <c r="E61" s="16">
        <v>18104.798444447108</v>
      </c>
      <c r="F61" s="17">
        <v>17840.521573690541</v>
      </c>
      <c r="G61" s="7"/>
      <c r="H61" s="16">
        <v>27357.318340040267</v>
      </c>
      <c r="I61" s="17">
        <v>25899.50622367924</v>
      </c>
      <c r="J61" s="12"/>
      <c r="K61" s="15">
        <f t="shared" si="4"/>
        <v>-264.2768707565665</v>
      </c>
      <c r="L61" s="15">
        <f t="shared" si="5"/>
        <v>-1457.8121163610267</v>
      </c>
      <c r="M61" s="12"/>
      <c r="N61" s="12"/>
    </row>
    <row r="62" spans="2:14" x14ac:dyDescent="0.35">
      <c r="D62" s="28" t="s">
        <v>40</v>
      </c>
      <c r="E62" s="16">
        <v>34742.032534627884</v>
      </c>
      <c r="F62" s="17">
        <v>34234.900921417895</v>
      </c>
      <c r="G62" s="7"/>
      <c r="H62" s="16">
        <v>52497.068484148826</v>
      </c>
      <c r="I62" s="17">
        <v>49699.613647443744</v>
      </c>
      <c r="J62" s="12"/>
      <c r="K62" s="15">
        <f t="shared" si="4"/>
        <v>-507.13161320998915</v>
      </c>
      <c r="L62" s="15">
        <f t="shared" si="5"/>
        <v>-2797.4548367050811</v>
      </c>
      <c r="M62" s="12"/>
      <c r="N62" s="12"/>
    </row>
    <row r="63" spans="2:14" x14ac:dyDescent="0.35">
      <c r="D63" s="28" t="s">
        <v>41</v>
      </c>
      <c r="E63" s="16">
        <v>88831.040256195556</v>
      </c>
      <c r="F63" s="17">
        <v>87534.368027725737</v>
      </c>
      <c r="G63" s="7"/>
      <c r="H63" s="16">
        <v>134228.45077355884</v>
      </c>
      <c r="I63" s="17">
        <v>127075.70796939061</v>
      </c>
      <c r="J63" s="12"/>
      <c r="K63" s="15">
        <f t="shared" si="4"/>
        <v>-1296.6722284698189</v>
      </c>
      <c r="L63" s="15">
        <f t="shared" si="5"/>
        <v>-7152.7428041682288</v>
      </c>
      <c r="M63" s="12"/>
      <c r="N63" s="12"/>
    </row>
    <row r="64" spans="2:14" x14ac:dyDescent="0.35">
      <c r="D64" s="28" t="s">
        <v>42</v>
      </c>
      <c r="E64" s="16">
        <v>48438.609352262065</v>
      </c>
      <c r="F64" s="17">
        <v>47731.547953998248</v>
      </c>
      <c r="G64" s="7"/>
      <c r="H64" s="16">
        <v>73193.328280609479</v>
      </c>
      <c r="I64" s="17">
        <v>69293.014679766042</v>
      </c>
      <c r="J64" s="12"/>
      <c r="K64" s="15">
        <f t="shared" si="4"/>
        <v>-707.06139826381695</v>
      </c>
      <c r="L64" s="15">
        <f t="shared" si="5"/>
        <v>-3900.3136008434376</v>
      </c>
      <c r="M64" s="12"/>
      <c r="N64" s="12"/>
    </row>
    <row r="65" spans="2:14" x14ac:dyDescent="0.35">
      <c r="D65" s="28" t="s">
        <v>43</v>
      </c>
      <c r="E65" s="16">
        <v>243754.06941525807</v>
      </c>
      <c r="F65" s="17">
        <v>240195.97607901329</v>
      </c>
      <c r="G65" s="7"/>
      <c r="H65" s="16">
        <v>368325.43008611945</v>
      </c>
      <c r="I65" s="17">
        <v>348698.16735263914</v>
      </c>
      <c r="J65" s="12"/>
      <c r="K65" s="15">
        <f t="shared" si="4"/>
        <v>-3558.0933362447831</v>
      </c>
      <c r="L65" s="15">
        <f t="shared" si="5"/>
        <v>-19627.262733480311</v>
      </c>
      <c r="M65" s="12"/>
      <c r="N65" s="12"/>
    </row>
    <row r="66" spans="2:14" x14ac:dyDescent="0.35">
      <c r="D66" s="28" t="s">
        <v>44</v>
      </c>
      <c r="E66" s="16">
        <v>457892.58137502259</v>
      </c>
      <c r="F66" s="17">
        <v>451208.6948396521</v>
      </c>
      <c r="G66" s="7"/>
      <c r="H66" s="16">
        <v>691900.16959627252</v>
      </c>
      <c r="I66" s="17">
        <v>655030.31130049739</v>
      </c>
      <c r="J66" s="12"/>
      <c r="K66" s="15">
        <f t="shared" si="4"/>
        <v>-6683.8865353704896</v>
      </c>
      <c r="L66" s="15">
        <f t="shared" si="5"/>
        <v>-36869.858295775135</v>
      </c>
      <c r="M66" s="12"/>
      <c r="N66" s="12"/>
    </row>
    <row r="67" spans="2:14" x14ac:dyDescent="0.35">
      <c r="D67" s="28" t="s">
        <v>45</v>
      </c>
      <c r="E67" s="16">
        <v>1283441.7782996295</v>
      </c>
      <c r="F67" s="17">
        <v>1264707.2987080438</v>
      </c>
      <c r="G67" s="7"/>
      <c r="H67" s="16">
        <v>1939349.1403721946</v>
      </c>
      <c r="I67" s="17">
        <v>1836005.4339625274</v>
      </c>
      <c r="J67" s="12"/>
      <c r="K67" s="15">
        <f t="shared" si="4"/>
        <v>-18734.479591585696</v>
      </c>
      <c r="L67" s="15">
        <f t="shared" si="5"/>
        <v>-103343.70640966715</v>
      </c>
      <c r="M67" s="12"/>
      <c r="N67" s="12"/>
    </row>
    <row r="68" spans="2:14" x14ac:dyDescent="0.35">
      <c r="D68" s="28" t="s">
        <v>46</v>
      </c>
      <c r="E68" s="16">
        <v>144775.72505567333</v>
      </c>
      <c r="F68" s="17">
        <v>142662.42477803555</v>
      </c>
      <c r="G68" s="7"/>
      <c r="H68" s="16">
        <v>218763.86033300313</v>
      </c>
      <c r="I68" s="17">
        <v>207106.40903418208</v>
      </c>
      <c r="J68" s="12"/>
      <c r="K68" s="15">
        <f t="shared" si="4"/>
        <v>-2113.3002776377834</v>
      </c>
      <c r="L68" s="15">
        <f t="shared" si="5"/>
        <v>-11657.451298821048</v>
      </c>
      <c r="M68" s="12"/>
      <c r="N68" s="12"/>
    </row>
    <row r="69" spans="2:14" x14ac:dyDescent="0.35">
      <c r="D69" s="28" t="s">
        <v>47</v>
      </c>
      <c r="E69" s="16">
        <v>587568.89987373736</v>
      </c>
      <c r="F69" s="17">
        <v>578992.12003887899</v>
      </c>
      <c r="G69" s="7"/>
      <c r="H69" s="16">
        <v>887848.01940080151</v>
      </c>
      <c r="I69" s="17">
        <v>840536.52548601758</v>
      </c>
      <c r="J69" s="12"/>
      <c r="K69" s="15">
        <f t="shared" si="4"/>
        <v>-8576.7798348583747</v>
      </c>
      <c r="L69" s="15">
        <f t="shared" si="5"/>
        <v>-47311.493914783932</v>
      </c>
      <c r="M69" s="12"/>
      <c r="N69" s="12"/>
    </row>
    <row r="70" spans="2:14" x14ac:dyDescent="0.35">
      <c r="D70" s="28" t="s">
        <v>48</v>
      </c>
      <c r="E70" s="16">
        <v>1368979.3609836625</v>
      </c>
      <c r="F70" s="17">
        <v>1348996.2839689585</v>
      </c>
      <c r="G70" s="7"/>
      <c r="H70" s="16">
        <v>2068601.0006845267</v>
      </c>
      <c r="I70" s="17">
        <v>1958369.7431748775</v>
      </c>
      <c r="J70" s="12"/>
      <c r="K70" s="15">
        <f t="shared" si="4"/>
        <v>-19983.077014704002</v>
      </c>
      <c r="L70" s="15">
        <f t="shared" si="5"/>
        <v>-110231.25750964927</v>
      </c>
      <c r="M70" s="12"/>
      <c r="N70" s="12"/>
    </row>
    <row r="71" spans="2:14" ht="15" thickBot="1" x14ac:dyDescent="0.4">
      <c r="D71" s="38" t="s">
        <v>49</v>
      </c>
      <c r="E71" s="44">
        <v>4360021.8706140071</v>
      </c>
      <c r="F71" s="45">
        <v>4296378.3597551789</v>
      </c>
      <c r="G71" s="7"/>
      <c r="H71" s="44">
        <v>6588226.135182905</v>
      </c>
      <c r="I71" s="45">
        <v>6237153.8639238104</v>
      </c>
      <c r="J71" s="12"/>
      <c r="K71" s="15">
        <f t="shared" si="4"/>
        <v>-63643.510858828202</v>
      </c>
      <c r="L71" s="15">
        <f t="shared" si="5"/>
        <v>-351072.27125909459</v>
      </c>
      <c r="M71" s="12"/>
      <c r="N71" s="12"/>
    </row>
    <row r="72" spans="2:14" ht="15" thickBot="1" x14ac:dyDescent="0.4"/>
    <row r="73" spans="2:14" ht="29.5" thickBot="1" x14ac:dyDescent="0.4">
      <c r="B73" s="46" t="s">
        <v>50</v>
      </c>
    </row>
    <row r="74" spans="2:14" ht="29.5" thickBot="1" x14ac:dyDescent="0.4">
      <c r="C74" s="14" t="s">
        <v>10</v>
      </c>
      <c r="D74" s="22" t="s">
        <v>11</v>
      </c>
      <c r="E74" s="30" t="str">
        <f>$E$16</f>
        <v>2024/25 baseline</v>
      </c>
      <c r="F74" s="30" t="str">
        <f>$F$16</f>
        <v>2024/25 CMP423</v>
      </c>
      <c r="G74" s="6"/>
      <c r="H74" s="30" t="str">
        <f>$H$16</f>
        <v>2029/30 baseline</v>
      </c>
      <c r="I74" s="30" t="str">
        <f>$I$16</f>
        <v>2029/30 CMP423</v>
      </c>
      <c r="J74" s="6"/>
      <c r="K74" s="30" t="s">
        <v>5</v>
      </c>
      <c r="L74" s="30" t="s">
        <v>6</v>
      </c>
      <c r="M74" s="6"/>
      <c r="N74" s="6"/>
    </row>
    <row r="75" spans="2:14" x14ac:dyDescent="0.35">
      <c r="C75" s="47">
        <v>1</v>
      </c>
      <c r="D75" s="48" t="s">
        <v>51</v>
      </c>
      <c r="E75" s="49">
        <v>2.99613</v>
      </c>
      <c r="F75" s="50">
        <v>0.86537500000000001</v>
      </c>
      <c r="G75" s="8"/>
      <c r="H75" s="49">
        <v>2.704088</v>
      </c>
      <c r="I75" s="50">
        <v>0.46139799999999997</v>
      </c>
      <c r="J75" s="8"/>
      <c r="K75" s="15">
        <f t="shared" ref="K75:K101" si="6">F75-E75</f>
        <v>-2.1307549999999997</v>
      </c>
      <c r="L75" s="15">
        <f t="shared" ref="L75:L101" si="7">I75-H75</f>
        <v>-2.2426900000000001</v>
      </c>
      <c r="M75" s="8"/>
      <c r="N75" s="8"/>
    </row>
    <row r="76" spans="2:14" x14ac:dyDescent="0.35">
      <c r="C76" s="18">
        <v>2</v>
      </c>
      <c r="D76" s="19" t="s">
        <v>52</v>
      </c>
      <c r="E76" s="20">
        <v>4.1343300000000003</v>
      </c>
      <c r="F76" s="21">
        <v>2.0026959999999998</v>
      </c>
      <c r="G76" s="2"/>
      <c r="H76" s="20">
        <v>3.145057</v>
      </c>
      <c r="I76" s="21">
        <v>0.90164900000000003</v>
      </c>
      <c r="J76" s="2"/>
      <c r="K76" s="15">
        <f t="shared" si="6"/>
        <v>-2.1316340000000005</v>
      </c>
      <c r="L76" s="15">
        <f t="shared" si="7"/>
        <v>-2.2434080000000001</v>
      </c>
      <c r="M76" s="2"/>
      <c r="N76" s="2"/>
    </row>
    <row r="77" spans="2:14" x14ac:dyDescent="0.35">
      <c r="C77" s="18">
        <v>3</v>
      </c>
      <c r="D77" s="19" t="s">
        <v>53</v>
      </c>
      <c r="E77" s="20">
        <v>3.2304849999999998</v>
      </c>
      <c r="F77" s="21">
        <v>1.1020129999999999</v>
      </c>
      <c r="G77" s="2"/>
      <c r="H77" s="20">
        <v>3.1741459999999999</v>
      </c>
      <c r="I77" s="21">
        <v>0.94829200000000002</v>
      </c>
      <c r="J77" s="2"/>
      <c r="K77" s="15">
        <f t="shared" si="6"/>
        <v>-2.1284719999999999</v>
      </c>
      <c r="L77" s="15">
        <f t="shared" si="7"/>
        <v>-2.225854</v>
      </c>
      <c r="M77" s="2"/>
      <c r="N77" s="2"/>
    </row>
    <row r="78" spans="2:14" x14ac:dyDescent="0.35">
      <c r="C78" s="18">
        <v>4</v>
      </c>
      <c r="D78" s="19" t="s">
        <v>54</v>
      </c>
      <c r="E78" s="20">
        <v>-1.9893289999999999</v>
      </c>
      <c r="F78" s="21">
        <v>-4.1209619999999996</v>
      </c>
      <c r="G78" s="2"/>
      <c r="H78" s="20">
        <v>3.0956730000000001</v>
      </c>
      <c r="I78" s="21">
        <v>0.85226500000000005</v>
      </c>
      <c r="J78" s="2"/>
      <c r="K78" s="15">
        <f t="shared" si="6"/>
        <v>-2.1316329999999999</v>
      </c>
      <c r="L78" s="15">
        <f t="shared" si="7"/>
        <v>-2.2434080000000001</v>
      </c>
      <c r="M78" s="2"/>
      <c r="N78" s="2"/>
    </row>
    <row r="79" spans="2:14" x14ac:dyDescent="0.35">
      <c r="C79" s="18">
        <v>5</v>
      </c>
      <c r="D79" s="19" t="s">
        <v>55</v>
      </c>
      <c r="E79" s="20">
        <v>5.8539099999999999</v>
      </c>
      <c r="F79" s="21">
        <v>3.7222759999999999</v>
      </c>
      <c r="G79" s="2"/>
      <c r="H79" s="20">
        <v>3.756904</v>
      </c>
      <c r="I79" s="21">
        <v>1.513496</v>
      </c>
      <c r="J79" s="2"/>
      <c r="K79" s="15">
        <f t="shared" si="6"/>
        <v>-2.131634</v>
      </c>
      <c r="L79" s="15">
        <f t="shared" si="7"/>
        <v>-2.2434080000000001</v>
      </c>
      <c r="M79" s="2"/>
      <c r="N79" s="2"/>
    </row>
    <row r="80" spans="2:14" x14ac:dyDescent="0.35">
      <c r="C80" s="18">
        <v>6</v>
      </c>
      <c r="D80" s="19" t="s">
        <v>56</v>
      </c>
      <c r="E80" s="20">
        <v>4.9421049999999997</v>
      </c>
      <c r="F80" s="21">
        <v>2.8105769999999999</v>
      </c>
      <c r="G80" s="2"/>
      <c r="H80" s="20">
        <v>4.7620399999999998</v>
      </c>
      <c r="I80" s="21">
        <v>2.5187330000000001</v>
      </c>
      <c r="J80" s="2"/>
      <c r="K80" s="15">
        <f t="shared" si="6"/>
        <v>-2.1315279999999999</v>
      </c>
      <c r="L80" s="15">
        <f t="shared" si="7"/>
        <v>-2.2433069999999997</v>
      </c>
      <c r="M80" s="2"/>
      <c r="N80" s="2"/>
    </row>
    <row r="81" spans="3:14" x14ac:dyDescent="0.35">
      <c r="C81" s="18">
        <v>7</v>
      </c>
      <c r="D81" s="19" t="s">
        <v>57</v>
      </c>
      <c r="E81" s="20">
        <v>3.1576270000000002</v>
      </c>
      <c r="F81" s="21">
        <v>1.0260739999999999</v>
      </c>
      <c r="G81" s="2"/>
      <c r="H81" s="20">
        <v>3.1130140000000002</v>
      </c>
      <c r="I81" s="21">
        <v>0.86968299999999998</v>
      </c>
      <c r="J81" s="2"/>
      <c r="K81" s="15">
        <f t="shared" si="6"/>
        <v>-2.1315530000000003</v>
      </c>
      <c r="L81" s="15">
        <f t="shared" si="7"/>
        <v>-2.2433310000000004</v>
      </c>
      <c r="M81" s="2"/>
      <c r="N81" s="2"/>
    </row>
    <row r="82" spans="3:14" x14ac:dyDescent="0.35">
      <c r="C82" s="18">
        <v>8</v>
      </c>
      <c r="D82" s="19" t="s">
        <v>58</v>
      </c>
      <c r="E82" s="20">
        <v>3.9441709999999999</v>
      </c>
      <c r="F82" s="21">
        <v>1.8213280000000001</v>
      </c>
      <c r="G82" s="2"/>
      <c r="H82" s="20">
        <v>3.576953</v>
      </c>
      <c r="I82" s="21">
        <v>1.3421350000000001</v>
      </c>
      <c r="J82" s="2"/>
      <c r="K82" s="15">
        <f t="shared" si="6"/>
        <v>-2.1228429999999996</v>
      </c>
      <c r="L82" s="15">
        <f t="shared" si="7"/>
        <v>-2.2348179999999997</v>
      </c>
      <c r="M82" s="2"/>
      <c r="N82" s="2"/>
    </row>
    <row r="83" spans="3:14" x14ac:dyDescent="0.35">
      <c r="C83" s="18">
        <v>9</v>
      </c>
      <c r="D83" s="19" t="s">
        <v>59</v>
      </c>
      <c r="E83" s="20">
        <v>2.474974</v>
      </c>
      <c r="F83" s="21">
        <v>0.34375499999999998</v>
      </c>
      <c r="G83" s="2"/>
      <c r="H83" s="20">
        <v>2.0293800000000002</v>
      </c>
      <c r="I83" s="21">
        <v>-0.21382100000000001</v>
      </c>
      <c r="J83" s="2"/>
      <c r="K83" s="15">
        <f t="shared" si="6"/>
        <v>-2.1312190000000002</v>
      </c>
      <c r="L83" s="15">
        <f t="shared" si="7"/>
        <v>-2.243201</v>
      </c>
      <c r="M83" s="2"/>
      <c r="N83" s="2"/>
    </row>
    <row r="84" spans="3:14" x14ac:dyDescent="0.35">
      <c r="C84" s="18">
        <v>10</v>
      </c>
      <c r="D84" s="19" t="s">
        <v>60</v>
      </c>
      <c r="E84" s="20">
        <v>2.7079580000000001</v>
      </c>
      <c r="F84" s="21">
        <v>0.57657999999999998</v>
      </c>
      <c r="G84" s="2"/>
      <c r="H84" s="20">
        <v>1.7725869999999999</v>
      </c>
      <c r="I84" s="21">
        <v>-0.47053699999999998</v>
      </c>
      <c r="J84" s="2"/>
      <c r="K84" s="15">
        <f t="shared" si="6"/>
        <v>-2.1313780000000002</v>
      </c>
      <c r="L84" s="15">
        <f t="shared" si="7"/>
        <v>-2.2431239999999999</v>
      </c>
      <c r="M84" s="2"/>
      <c r="N84" s="2"/>
    </row>
    <row r="85" spans="3:14" x14ac:dyDescent="0.35">
      <c r="C85" s="18">
        <v>11</v>
      </c>
      <c r="D85" s="19" t="s">
        <v>61</v>
      </c>
      <c r="E85" s="20">
        <v>2.4081830000000002</v>
      </c>
      <c r="F85" s="21">
        <v>0.27654899999999999</v>
      </c>
      <c r="G85" s="2"/>
      <c r="H85" s="20">
        <v>1.9038390000000001</v>
      </c>
      <c r="I85" s="21">
        <v>-0.33956900000000001</v>
      </c>
      <c r="J85" s="2"/>
      <c r="K85" s="15">
        <f t="shared" si="6"/>
        <v>-2.131634</v>
      </c>
      <c r="L85" s="15">
        <f t="shared" si="7"/>
        <v>-2.2434080000000001</v>
      </c>
      <c r="M85" s="2"/>
      <c r="N85" s="2"/>
    </row>
    <row r="86" spans="3:14" x14ac:dyDescent="0.35">
      <c r="C86" s="18">
        <v>12</v>
      </c>
      <c r="D86" s="19" t="s">
        <v>62</v>
      </c>
      <c r="E86" s="20">
        <v>1.6366959999999999</v>
      </c>
      <c r="F86" s="21">
        <v>-0.49493700000000002</v>
      </c>
      <c r="G86" s="2"/>
      <c r="H86" s="20">
        <v>0.99573800000000001</v>
      </c>
      <c r="I86" s="21">
        <v>-1.2476700000000001</v>
      </c>
      <c r="J86" s="2"/>
      <c r="K86" s="15">
        <f t="shared" si="6"/>
        <v>-2.1316329999999999</v>
      </c>
      <c r="L86" s="15">
        <f t="shared" si="7"/>
        <v>-2.2434080000000001</v>
      </c>
      <c r="M86" s="2"/>
      <c r="N86" s="2"/>
    </row>
    <row r="87" spans="3:14" x14ac:dyDescent="0.35">
      <c r="C87" s="18">
        <v>13</v>
      </c>
      <c r="D87" s="19" t="s">
        <v>63</v>
      </c>
      <c r="E87" s="20">
        <v>3.3198599999999998</v>
      </c>
      <c r="F87" s="21">
        <v>1.192947</v>
      </c>
      <c r="G87" s="2"/>
      <c r="H87" s="20">
        <v>2.647564</v>
      </c>
      <c r="I87" s="21">
        <v>0.40415600000000002</v>
      </c>
      <c r="J87" s="2"/>
      <c r="K87" s="15">
        <f t="shared" si="6"/>
        <v>-2.1269130000000001</v>
      </c>
      <c r="L87" s="15">
        <f t="shared" si="7"/>
        <v>-2.2434080000000001</v>
      </c>
      <c r="M87" s="2"/>
      <c r="N87" s="2"/>
    </row>
    <row r="88" spans="3:14" x14ac:dyDescent="0.35">
      <c r="C88" s="18">
        <v>14</v>
      </c>
      <c r="D88" s="19" t="s">
        <v>64</v>
      </c>
      <c r="E88" s="20">
        <v>1.255369</v>
      </c>
      <c r="F88" s="21">
        <v>-0.87626499999999996</v>
      </c>
      <c r="G88" s="2"/>
      <c r="H88" s="20">
        <v>0.26472800000000002</v>
      </c>
      <c r="I88" s="21">
        <v>-1.97868</v>
      </c>
      <c r="J88" s="2"/>
      <c r="K88" s="15">
        <f t="shared" si="6"/>
        <v>-2.131634</v>
      </c>
      <c r="L88" s="15">
        <f t="shared" si="7"/>
        <v>-2.2434080000000001</v>
      </c>
      <c r="M88" s="2"/>
      <c r="N88" s="2"/>
    </row>
    <row r="89" spans="3:14" x14ac:dyDescent="0.35">
      <c r="C89" s="18">
        <v>15</v>
      </c>
      <c r="D89" s="19" t="s">
        <v>65</v>
      </c>
      <c r="E89" s="20">
        <v>4.1960410000000001</v>
      </c>
      <c r="F89" s="21">
        <v>2.0658820000000002</v>
      </c>
      <c r="G89" s="2"/>
      <c r="H89" s="20">
        <v>3.6201910000000002</v>
      </c>
      <c r="I89" s="21">
        <v>1.377443</v>
      </c>
      <c r="J89" s="2"/>
      <c r="K89" s="15">
        <f t="shared" si="6"/>
        <v>-2.1301589999999999</v>
      </c>
      <c r="L89" s="15">
        <f t="shared" si="7"/>
        <v>-2.2427480000000002</v>
      </c>
      <c r="M89" s="2"/>
      <c r="N89" s="2"/>
    </row>
    <row r="90" spans="3:14" x14ac:dyDescent="0.35">
      <c r="C90" s="18">
        <v>16</v>
      </c>
      <c r="D90" s="19" t="s">
        <v>66</v>
      </c>
      <c r="E90" s="20">
        <v>2.9960339999999999</v>
      </c>
      <c r="F90" s="21">
        <v>0.86449299999999996</v>
      </c>
      <c r="G90" s="2"/>
      <c r="H90" s="20">
        <v>1.5836790000000001</v>
      </c>
      <c r="I90" s="21">
        <v>-0.659663</v>
      </c>
      <c r="J90" s="2"/>
      <c r="K90" s="15">
        <f t="shared" si="6"/>
        <v>-2.1315409999999999</v>
      </c>
      <c r="L90" s="15">
        <f t="shared" si="7"/>
        <v>-2.2433420000000002</v>
      </c>
      <c r="M90" s="2"/>
      <c r="N90" s="2"/>
    </row>
    <row r="91" spans="3:14" x14ac:dyDescent="0.35">
      <c r="C91" s="18">
        <v>17</v>
      </c>
      <c r="D91" s="19" t="s">
        <v>67</v>
      </c>
      <c r="E91" s="20">
        <v>1.263625</v>
      </c>
      <c r="F91" s="21">
        <v>-0.85907</v>
      </c>
      <c r="G91" s="2"/>
      <c r="H91" s="20">
        <v>3.0772680000000001</v>
      </c>
      <c r="I91" s="21">
        <v>0.84331400000000001</v>
      </c>
      <c r="J91" s="2"/>
      <c r="K91" s="15">
        <f t="shared" si="6"/>
        <v>-2.1226950000000002</v>
      </c>
      <c r="L91" s="15">
        <f t="shared" si="7"/>
        <v>-2.2339540000000002</v>
      </c>
      <c r="M91" s="2"/>
      <c r="N91" s="2"/>
    </row>
    <row r="92" spans="3:14" x14ac:dyDescent="0.35">
      <c r="C92" s="18">
        <v>18</v>
      </c>
      <c r="D92" s="19" t="s">
        <v>68</v>
      </c>
      <c r="E92" s="20">
        <v>1.2918750000000001</v>
      </c>
      <c r="F92" s="21">
        <v>-0.839758</v>
      </c>
      <c r="G92" s="2"/>
      <c r="H92" s="20">
        <v>0.45455600000000002</v>
      </c>
      <c r="I92" s="21">
        <v>-1.7888520000000001</v>
      </c>
      <c r="J92" s="2"/>
      <c r="K92" s="15">
        <f t="shared" si="6"/>
        <v>-2.1316329999999999</v>
      </c>
      <c r="L92" s="15">
        <f t="shared" si="7"/>
        <v>-2.2434080000000001</v>
      </c>
      <c r="M92" s="2"/>
      <c r="N92" s="2"/>
    </row>
    <row r="93" spans="3:14" x14ac:dyDescent="0.35">
      <c r="C93" s="18">
        <v>19</v>
      </c>
      <c r="D93" s="19" t="s">
        <v>69</v>
      </c>
      <c r="E93" s="20">
        <v>4.7616250000000004</v>
      </c>
      <c r="F93" s="21">
        <v>2.708151</v>
      </c>
      <c r="G93" s="2"/>
      <c r="H93" s="20">
        <v>2.316916</v>
      </c>
      <c r="I93" s="21">
        <v>0.14144300000000001</v>
      </c>
      <c r="J93" s="2"/>
      <c r="K93" s="15">
        <f t="shared" si="6"/>
        <v>-2.0534740000000005</v>
      </c>
      <c r="L93" s="15">
        <f t="shared" si="7"/>
        <v>-2.1754729999999998</v>
      </c>
      <c r="M93" s="2"/>
      <c r="N93" s="2"/>
    </row>
    <row r="94" spans="3:14" x14ac:dyDescent="0.35">
      <c r="C94" s="18">
        <v>20</v>
      </c>
      <c r="D94" s="19" t="s">
        <v>70</v>
      </c>
      <c r="E94" s="20">
        <v>8.2457360000000008</v>
      </c>
      <c r="F94" s="21">
        <v>6.1141019999999999</v>
      </c>
      <c r="G94" s="2"/>
      <c r="H94" s="20">
        <v>10.445186</v>
      </c>
      <c r="I94" s="21">
        <v>8.2017779999999991</v>
      </c>
      <c r="J94" s="2"/>
      <c r="K94" s="15">
        <f t="shared" si="6"/>
        <v>-2.1316340000000009</v>
      </c>
      <c r="L94" s="15">
        <f t="shared" si="7"/>
        <v>-2.2434080000000005</v>
      </c>
      <c r="M94" s="2"/>
      <c r="N94" s="2"/>
    </row>
    <row r="95" spans="3:14" x14ac:dyDescent="0.35">
      <c r="C95" s="18">
        <v>21</v>
      </c>
      <c r="D95" s="19" t="s">
        <v>71</v>
      </c>
      <c r="E95" s="20">
        <v>3.9455100000000001</v>
      </c>
      <c r="F95" s="21">
        <v>1.816568</v>
      </c>
      <c r="G95" s="2"/>
      <c r="H95" s="20">
        <v>6.5691699999999997</v>
      </c>
      <c r="I95" s="21">
        <v>4.3277150000000004</v>
      </c>
      <c r="J95" s="2"/>
      <c r="K95" s="15">
        <f t="shared" si="6"/>
        <v>-2.1289420000000003</v>
      </c>
      <c r="L95" s="15">
        <f t="shared" si="7"/>
        <v>-2.2414549999999993</v>
      </c>
      <c r="M95" s="2"/>
      <c r="N95" s="2"/>
    </row>
    <row r="96" spans="3:14" x14ac:dyDescent="0.35">
      <c r="C96" s="18">
        <v>22</v>
      </c>
      <c r="D96" s="19" t="s">
        <v>72</v>
      </c>
      <c r="E96" s="20">
        <v>3.461436</v>
      </c>
      <c r="F96" s="21">
        <v>1.3298030000000001</v>
      </c>
      <c r="G96" s="2"/>
      <c r="H96" s="20">
        <v>4.5322279999999999</v>
      </c>
      <c r="I96" s="21">
        <v>2.2888199999999999</v>
      </c>
      <c r="J96" s="2"/>
      <c r="K96" s="15">
        <f t="shared" si="6"/>
        <v>-2.1316329999999999</v>
      </c>
      <c r="L96" s="15">
        <f t="shared" si="7"/>
        <v>-2.2434080000000001</v>
      </c>
      <c r="M96" s="2"/>
      <c r="N96" s="2"/>
    </row>
    <row r="97" spans="2:14" x14ac:dyDescent="0.35">
      <c r="C97" s="18">
        <v>23</v>
      </c>
      <c r="D97" s="19" t="s">
        <v>73</v>
      </c>
      <c r="E97" s="20">
        <v>-3.4032049999999998</v>
      </c>
      <c r="F97" s="21">
        <v>-5.5348389999999998</v>
      </c>
      <c r="G97" s="2"/>
      <c r="H97" s="20">
        <v>-4.4588400000000004</v>
      </c>
      <c r="I97" s="21">
        <v>-6.702248</v>
      </c>
      <c r="J97" s="2"/>
      <c r="K97" s="15">
        <f t="shared" si="6"/>
        <v>-2.131634</v>
      </c>
      <c r="L97" s="15">
        <f t="shared" si="7"/>
        <v>-2.2434079999999996</v>
      </c>
      <c r="M97" s="2"/>
      <c r="N97" s="2"/>
    </row>
    <row r="98" spans="2:14" x14ac:dyDescent="0.35">
      <c r="C98" s="18">
        <v>24</v>
      </c>
      <c r="D98" s="19" t="s">
        <v>74</v>
      </c>
      <c r="E98" s="20">
        <v>-3.1488610000000001</v>
      </c>
      <c r="F98" s="21">
        <v>-5.2797520000000002</v>
      </c>
      <c r="G98" s="2"/>
      <c r="H98" s="20">
        <v>-2.2915420000000002</v>
      </c>
      <c r="I98" s="21">
        <v>-4.5330159999999999</v>
      </c>
      <c r="J98" s="2"/>
      <c r="K98" s="15">
        <f t="shared" si="6"/>
        <v>-2.1308910000000001</v>
      </c>
      <c r="L98" s="15">
        <f t="shared" si="7"/>
        <v>-2.2414739999999997</v>
      </c>
      <c r="M98" s="2"/>
      <c r="N98" s="2"/>
    </row>
    <row r="99" spans="2:14" x14ac:dyDescent="0.35">
      <c r="C99" s="18">
        <v>25</v>
      </c>
      <c r="D99" s="19" t="s">
        <v>75</v>
      </c>
      <c r="E99" s="20">
        <v>-0.70369400000000004</v>
      </c>
      <c r="F99" s="21">
        <v>-2.8353280000000001</v>
      </c>
      <c r="G99" s="2"/>
      <c r="H99" s="20">
        <v>-0.28825899999999999</v>
      </c>
      <c r="I99" s="21">
        <v>-2.5316670000000001</v>
      </c>
      <c r="J99" s="2"/>
      <c r="K99" s="15">
        <f t="shared" si="6"/>
        <v>-2.131634</v>
      </c>
      <c r="L99" s="15">
        <f t="shared" si="7"/>
        <v>-2.2434080000000001</v>
      </c>
      <c r="M99" s="2"/>
      <c r="N99" s="2"/>
    </row>
    <row r="100" spans="2:14" x14ac:dyDescent="0.35">
      <c r="C100" s="18">
        <v>26</v>
      </c>
      <c r="D100" s="19" t="s">
        <v>76</v>
      </c>
      <c r="E100" s="20">
        <v>-1.11608</v>
      </c>
      <c r="F100" s="21">
        <v>-3.2452839999999998</v>
      </c>
      <c r="G100" s="2"/>
      <c r="H100" s="20">
        <v>2.7098810000000002</v>
      </c>
      <c r="I100" s="21">
        <v>0.46763100000000002</v>
      </c>
      <c r="J100" s="2"/>
      <c r="K100" s="15">
        <f t="shared" si="6"/>
        <v>-2.1292039999999997</v>
      </c>
      <c r="L100" s="15">
        <f t="shared" si="7"/>
        <v>-2.2422500000000003</v>
      </c>
      <c r="M100" s="2"/>
      <c r="N100" s="2"/>
    </row>
    <row r="101" spans="2:14" ht="15" thickBot="1" x14ac:dyDescent="0.4">
      <c r="C101" s="51">
        <v>27</v>
      </c>
      <c r="D101" s="52" t="s">
        <v>77</v>
      </c>
      <c r="E101" s="53">
        <v>-0.42942000000000002</v>
      </c>
      <c r="F101" s="54">
        <v>-2.5525030000000002</v>
      </c>
      <c r="G101" s="2"/>
      <c r="H101" s="53">
        <v>3.3754080000000002</v>
      </c>
      <c r="I101" s="54">
        <v>1.137068</v>
      </c>
      <c r="J101" s="2"/>
      <c r="K101" s="15">
        <f t="shared" si="6"/>
        <v>-2.1230830000000003</v>
      </c>
      <c r="L101" s="15">
        <f t="shared" si="7"/>
        <v>-2.23834</v>
      </c>
      <c r="M101" s="2"/>
      <c r="N101" s="2"/>
    </row>
    <row r="102" spans="2:14" ht="15" thickBot="1" x14ac:dyDescent="0.4"/>
    <row r="103" spans="2:14" ht="29.5" thickBot="1" x14ac:dyDescent="0.4">
      <c r="B103" s="46" t="s">
        <v>78</v>
      </c>
    </row>
    <row r="104" spans="2:14" ht="29.5" thickBot="1" x14ac:dyDescent="0.4">
      <c r="C104" s="14" t="s">
        <v>10</v>
      </c>
      <c r="D104" s="22" t="s">
        <v>11</v>
      </c>
      <c r="E104" s="30" t="str">
        <f>$E$16</f>
        <v>2024/25 baseline</v>
      </c>
      <c r="F104" s="30" t="str">
        <f>$F$16</f>
        <v>2024/25 CMP423</v>
      </c>
      <c r="G104" s="6"/>
      <c r="H104" s="30" t="str">
        <f>$H$16</f>
        <v>2029/30 baseline</v>
      </c>
      <c r="I104" s="30" t="str">
        <f>$I$16</f>
        <v>2029/30 CMP423</v>
      </c>
      <c r="J104" s="6"/>
      <c r="K104" s="30" t="s">
        <v>5</v>
      </c>
      <c r="L104" s="30" t="s">
        <v>6</v>
      </c>
      <c r="M104" s="6"/>
      <c r="N104" s="6"/>
    </row>
    <row r="105" spans="2:14" x14ac:dyDescent="0.35">
      <c r="C105" s="47">
        <v>1</v>
      </c>
      <c r="D105" s="48" t="s">
        <v>51</v>
      </c>
      <c r="E105" s="49">
        <v>20.547336999999999</v>
      </c>
      <c r="F105" s="50">
        <v>14.549488999999999</v>
      </c>
      <c r="G105" s="8"/>
      <c r="H105" s="49">
        <v>39.463591999999998</v>
      </c>
      <c r="I105" s="50">
        <v>29.565836999999998</v>
      </c>
      <c r="J105" s="8"/>
      <c r="K105" s="15">
        <f t="shared" ref="K105:K131" si="8">F105-E105</f>
        <v>-5.9978479999999994</v>
      </c>
      <c r="L105" s="15">
        <f t="shared" ref="L105:L131" si="9">I105-H105</f>
        <v>-9.8977550000000001</v>
      </c>
      <c r="M105" s="8"/>
      <c r="N105" s="8"/>
    </row>
    <row r="106" spans="2:14" x14ac:dyDescent="0.35">
      <c r="C106" s="18">
        <v>2</v>
      </c>
      <c r="D106" s="19" t="s">
        <v>52</v>
      </c>
      <c r="E106" s="20">
        <v>11.778568999999999</v>
      </c>
      <c r="F106" s="21">
        <v>5.6942130000000004</v>
      </c>
      <c r="G106" s="2"/>
      <c r="H106" s="20">
        <v>18.335944999999999</v>
      </c>
      <c r="I106" s="21">
        <v>8.4362349999999999</v>
      </c>
      <c r="J106" s="2"/>
      <c r="K106" s="15">
        <f t="shared" si="8"/>
        <v>-6.0843559999999988</v>
      </c>
      <c r="L106" s="15">
        <f t="shared" si="9"/>
        <v>-9.8997099999999989</v>
      </c>
      <c r="M106" s="2"/>
      <c r="N106" s="2"/>
    </row>
    <row r="107" spans="2:14" x14ac:dyDescent="0.35">
      <c r="C107" s="18">
        <v>3</v>
      </c>
      <c r="D107" s="19" t="s">
        <v>53</v>
      </c>
      <c r="E107" s="20">
        <v>20.305204</v>
      </c>
      <c r="F107" s="21">
        <v>14.258858999999999</v>
      </c>
      <c r="G107" s="2"/>
      <c r="H107" s="20">
        <v>31.783283000000001</v>
      </c>
      <c r="I107" s="21">
        <v>21.885384999999999</v>
      </c>
      <c r="J107" s="2"/>
      <c r="K107" s="15">
        <f t="shared" si="8"/>
        <v>-6.0463450000000005</v>
      </c>
      <c r="L107" s="15">
        <f t="shared" si="9"/>
        <v>-9.8978980000000014</v>
      </c>
      <c r="M107" s="2"/>
      <c r="N107" s="2"/>
    </row>
    <row r="108" spans="2:14" x14ac:dyDescent="0.35">
      <c r="C108" s="18">
        <v>4</v>
      </c>
      <c r="D108" s="19" t="s">
        <v>54</v>
      </c>
      <c r="E108" s="20">
        <v>20.305204</v>
      </c>
      <c r="F108" s="21">
        <v>14.258858999999999</v>
      </c>
      <c r="G108" s="2"/>
      <c r="H108" s="20">
        <v>31.783283000000001</v>
      </c>
      <c r="I108" s="21">
        <v>21.885384999999999</v>
      </c>
      <c r="J108" s="2"/>
      <c r="K108" s="15">
        <f t="shared" si="8"/>
        <v>-6.0463450000000005</v>
      </c>
      <c r="L108" s="15">
        <f t="shared" si="9"/>
        <v>-9.8978980000000014</v>
      </c>
      <c r="M108" s="2"/>
      <c r="N108" s="2"/>
    </row>
    <row r="109" spans="2:14" x14ac:dyDescent="0.35">
      <c r="C109" s="18">
        <v>5</v>
      </c>
      <c r="D109" s="19" t="s">
        <v>55</v>
      </c>
      <c r="E109" s="20">
        <v>15.742151</v>
      </c>
      <c r="F109" s="21">
        <v>9.6984739999999992</v>
      </c>
      <c r="G109" s="2"/>
      <c r="H109" s="20">
        <v>27.316862</v>
      </c>
      <c r="I109" s="21">
        <v>17.418790999999999</v>
      </c>
      <c r="J109" s="2"/>
      <c r="K109" s="15">
        <f t="shared" si="8"/>
        <v>-6.0436770000000006</v>
      </c>
      <c r="L109" s="15">
        <f t="shared" si="9"/>
        <v>-9.8980710000000016</v>
      </c>
      <c r="M109" s="2"/>
      <c r="N109" s="2"/>
    </row>
    <row r="110" spans="2:14" x14ac:dyDescent="0.35">
      <c r="C110" s="18">
        <v>6</v>
      </c>
      <c r="D110" s="19" t="s">
        <v>56</v>
      </c>
      <c r="E110" s="20">
        <v>15.970825</v>
      </c>
      <c r="F110" s="21">
        <v>9.9235100000000003</v>
      </c>
      <c r="G110" s="2"/>
      <c r="H110" s="20">
        <v>26.540472999999999</v>
      </c>
      <c r="I110" s="21">
        <v>16.641801999999998</v>
      </c>
      <c r="J110" s="2"/>
      <c r="K110" s="15">
        <f t="shared" si="8"/>
        <v>-6.0473149999999993</v>
      </c>
      <c r="L110" s="15">
        <f t="shared" si="9"/>
        <v>-9.8986710000000002</v>
      </c>
      <c r="M110" s="2"/>
      <c r="N110" s="2"/>
    </row>
    <row r="111" spans="2:14" x14ac:dyDescent="0.35">
      <c r="C111" s="18">
        <v>7</v>
      </c>
      <c r="D111" s="19" t="s">
        <v>57</v>
      </c>
      <c r="E111" s="20">
        <v>14.10059</v>
      </c>
      <c r="F111" s="21">
        <v>8.0532749999999993</v>
      </c>
      <c r="G111" s="2"/>
      <c r="H111" s="20">
        <v>24.123403</v>
      </c>
      <c r="I111" s="21">
        <v>14.224733000000001</v>
      </c>
      <c r="J111" s="2"/>
      <c r="K111" s="15">
        <f t="shared" si="8"/>
        <v>-6.0473150000000011</v>
      </c>
      <c r="L111" s="15">
        <f t="shared" si="9"/>
        <v>-9.8986699999999992</v>
      </c>
      <c r="M111" s="2"/>
      <c r="N111" s="2"/>
    </row>
    <row r="112" spans="2:14" x14ac:dyDescent="0.35">
      <c r="C112" s="18">
        <v>8</v>
      </c>
      <c r="D112" s="19" t="s">
        <v>58</v>
      </c>
      <c r="E112" s="20">
        <v>14.10059</v>
      </c>
      <c r="F112" s="21">
        <v>8.0532749999999993</v>
      </c>
      <c r="G112" s="2"/>
      <c r="H112" s="20">
        <v>24.123403</v>
      </c>
      <c r="I112" s="21">
        <v>14.224733000000001</v>
      </c>
      <c r="J112" s="2"/>
      <c r="K112" s="15">
        <f t="shared" si="8"/>
        <v>-6.0473150000000011</v>
      </c>
      <c r="L112" s="15">
        <f t="shared" si="9"/>
        <v>-9.8986699999999992</v>
      </c>
      <c r="M112" s="2"/>
      <c r="N112" s="2"/>
    </row>
    <row r="113" spans="3:14" x14ac:dyDescent="0.35">
      <c r="C113" s="18">
        <v>9</v>
      </c>
      <c r="D113" s="19" t="s">
        <v>59</v>
      </c>
      <c r="E113" s="20">
        <v>13.819136</v>
      </c>
      <c r="F113" s="21">
        <v>7.7718210000000001</v>
      </c>
      <c r="G113" s="2"/>
      <c r="H113" s="20">
        <v>23.516178</v>
      </c>
      <c r="I113" s="21">
        <v>13.618845</v>
      </c>
      <c r="J113" s="2"/>
      <c r="K113" s="15">
        <f t="shared" si="8"/>
        <v>-6.0473150000000002</v>
      </c>
      <c r="L113" s="15">
        <f t="shared" si="9"/>
        <v>-9.8973329999999997</v>
      </c>
      <c r="M113" s="2"/>
      <c r="N113" s="2"/>
    </row>
    <row r="114" spans="3:14" x14ac:dyDescent="0.35">
      <c r="C114" s="18">
        <v>10</v>
      </c>
      <c r="D114" s="19" t="s">
        <v>60</v>
      </c>
      <c r="E114" s="20">
        <v>13.364269</v>
      </c>
      <c r="F114" s="21">
        <v>7.3255610000000004</v>
      </c>
      <c r="G114" s="2"/>
      <c r="H114" s="20">
        <v>22.281068999999999</v>
      </c>
      <c r="I114" s="21">
        <v>12.388899</v>
      </c>
      <c r="J114" s="2"/>
      <c r="K114" s="15">
        <f t="shared" si="8"/>
        <v>-6.0387079999999997</v>
      </c>
      <c r="L114" s="15">
        <f t="shared" si="9"/>
        <v>-9.8921699999999984</v>
      </c>
      <c r="M114" s="2"/>
      <c r="N114" s="2"/>
    </row>
    <row r="115" spans="3:14" x14ac:dyDescent="0.35">
      <c r="C115" s="18">
        <v>11</v>
      </c>
      <c r="D115" s="19" t="s">
        <v>61</v>
      </c>
      <c r="E115" s="20">
        <v>13.364269</v>
      </c>
      <c r="F115" s="21">
        <v>7.3255610000000004</v>
      </c>
      <c r="G115" s="2"/>
      <c r="H115" s="20">
        <v>22.281068999999999</v>
      </c>
      <c r="I115" s="21">
        <v>12.388899</v>
      </c>
      <c r="J115" s="2"/>
      <c r="K115" s="15">
        <f t="shared" si="8"/>
        <v>-6.0387079999999997</v>
      </c>
      <c r="L115" s="15">
        <f t="shared" si="9"/>
        <v>-9.8921699999999984</v>
      </c>
      <c r="M115" s="2"/>
      <c r="N115" s="2"/>
    </row>
    <row r="116" spans="3:14" x14ac:dyDescent="0.35">
      <c r="C116" s="18">
        <v>12</v>
      </c>
      <c r="D116" s="19" t="s">
        <v>62</v>
      </c>
      <c r="E116" s="20">
        <v>8.6899870000000004</v>
      </c>
      <c r="F116" s="21">
        <v>2.6452460000000002</v>
      </c>
      <c r="G116" s="2"/>
      <c r="H116" s="20">
        <v>15.858383999999999</v>
      </c>
      <c r="I116" s="21">
        <v>5.9624620000000004</v>
      </c>
      <c r="J116" s="2"/>
      <c r="K116" s="15">
        <f t="shared" si="8"/>
        <v>-6.0447410000000001</v>
      </c>
      <c r="L116" s="15">
        <f t="shared" si="9"/>
        <v>-9.8959219999999988</v>
      </c>
      <c r="M116" s="2"/>
      <c r="N116" s="2"/>
    </row>
    <row r="117" spans="3:14" x14ac:dyDescent="0.35">
      <c r="C117" s="18">
        <v>13</v>
      </c>
      <c r="D117" s="19" t="s">
        <v>63</v>
      </c>
      <c r="E117" s="20">
        <v>6.0796229999999998</v>
      </c>
      <c r="F117" s="21">
        <v>7.3329000000000005E-2</v>
      </c>
      <c r="G117" s="2"/>
      <c r="H117" s="20">
        <v>7.8609600000000004</v>
      </c>
      <c r="I117" s="21">
        <v>-3.8744130000000001</v>
      </c>
      <c r="J117" s="2"/>
      <c r="K117" s="15">
        <f t="shared" si="8"/>
        <v>-6.0062939999999996</v>
      </c>
      <c r="L117" s="15">
        <f t="shared" si="9"/>
        <v>-11.735373000000001</v>
      </c>
      <c r="M117" s="2"/>
      <c r="N117" s="2"/>
    </row>
    <row r="118" spans="3:14" x14ac:dyDescent="0.35">
      <c r="C118" s="18">
        <v>14</v>
      </c>
      <c r="D118" s="19" t="s">
        <v>64</v>
      </c>
      <c r="E118" s="20">
        <v>6.0796229999999998</v>
      </c>
      <c r="F118" s="21">
        <v>7.3329000000000005E-2</v>
      </c>
      <c r="G118" s="2"/>
      <c r="H118" s="20">
        <v>7.8609600000000004</v>
      </c>
      <c r="I118" s="21">
        <v>-3.8744130000000001</v>
      </c>
      <c r="J118" s="2"/>
      <c r="K118" s="15">
        <f t="shared" si="8"/>
        <v>-6.0062939999999996</v>
      </c>
      <c r="L118" s="15">
        <f t="shared" si="9"/>
        <v>-11.735373000000001</v>
      </c>
      <c r="M118" s="2"/>
      <c r="N118" s="2"/>
    </row>
    <row r="119" spans="3:14" x14ac:dyDescent="0.35">
      <c r="C119" s="18">
        <v>15</v>
      </c>
      <c r="D119" s="19" t="s">
        <v>65</v>
      </c>
      <c r="E119" s="20">
        <v>2.039167</v>
      </c>
      <c r="F119" s="21">
        <v>-7.4811050000000003</v>
      </c>
      <c r="G119" s="2"/>
      <c r="H119" s="20">
        <v>2.4996659999999999</v>
      </c>
      <c r="I119" s="21">
        <v>-12.920052999999999</v>
      </c>
      <c r="J119" s="2"/>
      <c r="K119" s="15">
        <f t="shared" si="8"/>
        <v>-9.5202720000000003</v>
      </c>
      <c r="L119" s="15">
        <f t="shared" si="9"/>
        <v>-15.419718999999999</v>
      </c>
      <c r="M119" s="2"/>
      <c r="N119" s="2"/>
    </row>
    <row r="120" spans="3:14" x14ac:dyDescent="0.35">
      <c r="C120" s="18">
        <v>16</v>
      </c>
      <c r="D120" s="19" t="s">
        <v>66</v>
      </c>
      <c r="E120" s="20">
        <v>0.46868100000000001</v>
      </c>
      <c r="F120" s="21">
        <v>-9.3933079999999993</v>
      </c>
      <c r="G120" s="2"/>
      <c r="H120" s="20">
        <v>1.8418000000000001</v>
      </c>
      <c r="I120" s="21">
        <v>-13.705416</v>
      </c>
      <c r="J120" s="2"/>
      <c r="K120" s="15">
        <f t="shared" si="8"/>
        <v>-9.8619889999999995</v>
      </c>
      <c r="L120" s="15">
        <f t="shared" si="9"/>
        <v>-15.547215999999999</v>
      </c>
      <c r="M120" s="2"/>
      <c r="N120" s="2"/>
    </row>
    <row r="121" spans="3:14" x14ac:dyDescent="0.35">
      <c r="C121" s="18">
        <v>17</v>
      </c>
      <c r="D121" s="19" t="s">
        <v>67</v>
      </c>
      <c r="E121" s="20">
        <v>2.4641449999999998</v>
      </c>
      <c r="F121" s="21">
        <v>-7.3944419999999997</v>
      </c>
      <c r="G121" s="2"/>
      <c r="H121" s="20">
        <v>-1.9343349999999999</v>
      </c>
      <c r="I121" s="21">
        <v>-17.481483000000001</v>
      </c>
      <c r="J121" s="2"/>
      <c r="K121" s="15">
        <f t="shared" si="8"/>
        <v>-9.858587</v>
      </c>
      <c r="L121" s="15">
        <f t="shared" si="9"/>
        <v>-15.547148</v>
      </c>
      <c r="M121" s="2"/>
      <c r="N121" s="2"/>
    </row>
    <row r="122" spans="3:14" x14ac:dyDescent="0.35">
      <c r="C122" s="18">
        <v>18</v>
      </c>
      <c r="D122" s="19" t="s">
        <v>68</v>
      </c>
      <c r="E122" s="20">
        <v>4.2069729999999996</v>
      </c>
      <c r="F122" s="21">
        <v>-5.6550159999999998</v>
      </c>
      <c r="G122" s="2"/>
      <c r="H122" s="20">
        <v>-0.95878799999999997</v>
      </c>
      <c r="I122" s="21">
        <v>-16.506004000000001</v>
      </c>
      <c r="J122" s="2"/>
      <c r="K122" s="15">
        <f t="shared" si="8"/>
        <v>-9.8619889999999995</v>
      </c>
      <c r="L122" s="15">
        <f t="shared" si="9"/>
        <v>-15.547216000000001</v>
      </c>
      <c r="M122" s="2"/>
      <c r="N122" s="2"/>
    </row>
    <row r="123" spans="3:14" x14ac:dyDescent="0.35">
      <c r="C123" s="18">
        <v>19</v>
      </c>
      <c r="D123" s="19" t="s">
        <v>69</v>
      </c>
      <c r="E123" s="20">
        <v>0.61407599999999996</v>
      </c>
      <c r="F123" s="21">
        <v>-9.2479130000000005</v>
      </c>
      <c r="G123" s="2"/>
      <c r="H123" s="20">
        <v>2.746105</v>
      </c>
      <c r="I123" s="21">
        <v>-12.801085</v>
      </c>
      <c r="J123" s="2"/>
      <c r="K123" s="15">
        <f t="shared" si="8"/>
        <v>-9.8619890000000012</v>
      </c>
      <c r="L123" s="15">
        <f t="shared" si="9"/>
        <v>-15.547190000000001</v>
      </c>
      <c r="M123" s="2"/>
      <c r="N123" s="2"/>
    </row>
    <row r="124" spans="3:14" x14ac:dyDescent="0.35">
      <c r="C124" s="18">
        <v>20</v>
      </c>
      <c r="D124" s="19" t="s">
        <v>70</v>
      </c>
      <c r="E124" s="20">
        <v>-8.3080400000000001</v>
      </c>
      <c r="F124" s="21">
        <v>-18.170029</v>
      </c>
      <c r="G124" s="2"/>
      <c r="H124" s="20">
        <v>-9.6853119999999997</v>
      </c>
      <c r="I124" s="21">
        <v>-25.232527999999999</v>
      </c>
      <c r="J124" s="2"/>
      <c r="K124" s="15">
        <f t="shared" si="8"/>
        <v>-9.8619889999999995</v>
      </c>
      <c r="L124" s="15">
        <f t="shared" si="9"/>
        <v>-15.547215999999999</v>
      </c>
      <c r="M124" s="2"/>
      <c r="N124" s="2"/>
    </row>
    <row r="125" spans="3:14" x14ac:dyDescent="0.35">
      <c r="C125" s="18">
        <v>21</v>
      </c>
      <c r="D125" s="19" t="s">
        <v>71</v>
      </c>
      <c r="E125" s="20">
        <v>-8.5268680000000003</v>
      </c>
      <c r="F125" s="21">
        <v>-18.388857000000002</v>
      </c>
      <c r="G125" s="2"/>
      <c r="H125" s="20">
        <v>-9.4754050000000003</v>
      </c>
      <c r="I125" s="21">
        <v>-25.022621000000001</v>
      </c>
      <c r="J125" s="2"/>
      <c r="K125" s="15">
        <f t="shared" si="8"/>
        <v>-9.8619890000000012</v>
      </c>
      <c r="L125" s="15">
        <f t="shared" si="9"/>
        <v>-15.547216000000001</v>
      </c>
      <c r="M125" s="2"/>
      <c r="N125" s="2"/>
    </row>
    <row r="126" spans="3:14" x14ac:dyDescent="0.35">
      <c r="C126" s="18">
        <v>22</v>
      </c>
      <c r="D126" s="19" t="s">
        <v>72</v>
      </c>
      <c r="E126" s="20">
        <v>4.2757519999999998</v>
      </c>
      <c r="F126" s="21">
        <v>-5.5862059999999998</v>
      </c>
      <c r="G126" s="2"/>
      <c r="H126" s="20">
        <v>-8.2885E-2</v>
      </c>
      <c r="I126" s="21">
        <v>-15.62677</v>
      </c>
      <c r="J126" s="2"/>
      <c r="K126" s="15">
        <f t="shared" si="8"/>
        <v>-9.8619579999999996</v>
      </c>
      <c r="L126" s="15">
        <f t="shared" si="9"/>
        <v>-15.543885000000001</v>
      </c>
      <c r="M126" s="2"/>
      <c r="N126" s="2"/>
    </row>
    <row r="127" spans="3:14" x14ac:dyDescent="0.35">
      <c r="C127" s="18">
        <v>23</v>
      </c>
      <c r="D127" s="19" t="s">
        <v>73</v>
      </c>
      <c r="E127" s="20">
        <v>4.2757519999999998</v>
      </c>
      <c r="F127" s="21">
        <v>-5.5862059999999998</v>
      </c>
      <c r="G127" s="2"/>
      <c r="H127" s="20">
        <v>-8.2885E-2</v>
      </c>
      <c r="I127" s="21">
        <v>-15.62677</v>
      </c>
      <c r="J127" s="2"/>
      <c r="K127" s="15">
        <f t="shared" si="8"/>
        <v>-9.8619579999999996</v>
      </c>
      <c r="L127" s="15">
        <f t="shared" si="9"/>
        <v>-15.543885000000001</v>
      </c>
      <c r="M127" s="2"/>
      <c r="N127" s="2"/>
    </row>
    <row r="128" spans="3:14" x14ac:dyDescent="0.35">
      <c r="C128" s="18">
        <v>24</v>
      </c>
      <c r="D128" s="19" t="s">
        <v>74</v>
      </c>
      <c r="E128" s="20">
        <v>4.2757519999999998</v>
      </c>
      <c r="F128" s="21">
        <v>-5.5862059999999998</v>
      </c>
      <c r="G128" s="2"/>
      <c r="H128" s="20">
        <v>-8.2885E-2</v>
      </c>
      <c r="I128" s="21">
        <v>-15.62677</v>
      </c>
      <c r="J128" s="2"/>
      <c r="K128" s="15">
        <f t="shared" si="8"/>
        <v>-9.8619579999999996</v>
      </c>
      <c r="L128" s="15">
        <f t="shared" si="9"/>
        <v>-15.543885000000001</v>
      </c>
      <c r="M128" s="2"/>
      <c r="N128" s="2"/>
    </row>
    <row r="129" spans="2:14" x14ac:dyDescent="0.35">
      <c r="C129" s="18">
        <v>25</v>
      </c>
      <c r="D129" s="19" t="s">
        <v>75</v>
      </c>
      <c r="E129" s="20">
        <v>-2.203398</v>
      </c>
      <c r="F129" s="21">
        <v>-12.065386999999999</v>
      </c>
      <c r="G129" s="2"/>
      <c r="H129" s="20">
        <v>-6.3620159999999997</v>
      </c>
      <c r="I129" s="21">
        <v>-21.909231999999999</v>
      </c>
      <c r="J129" s="2"/>
      <c r="K129" s="15">
        <f t="shared" si="8"/>
        <v>-9.8619889999999995</v>
      </c>
      <c r="L129" s="15">
        <f t="shared" si="9"/>
        <v>-15.547215999999999</v>
      </c>
      <c r="M129" s="2"/>
      <c r="N129" s="2"/>
    </row>
    <row r="130" spans="2:14" x14ac:dyDescent="0.35">
      <c r="C130" s="18">
        <v>26</v>
      </c>
      <c r="D130" s="19" t="s">
        <v>76</v>
      </c>
      <c r="E130" s="20">
        <v>-4.7203249999999999</v>
      </c>
      <c r="F130" s="21">
        <v>-14.582314</v>
      </c>
      <c r="G130" s="2"/>
      <c r="H130" s="20">
        <v>-5.8908699999999996</v>
      </c>
      <c r="I130" s="21">
        <v>-21.438085999999998</v>
      </c>
      <c r="J130" s="2"/>
      <c r="K130" s="15">
        <f t="shared" si="8"/>
        <v>-9.8619890000000012</v>
      </c>
      <c r="L130" s="15">
        <f t="shared" si="9"/>
        <v>-15.547215999999999</v>
      </c>
      <c r="M130" s="2"/>
      <c r="N130" s="2"/>
    </row>
    <row r="131" spans="2:14" ht="15" thickBot="1" x14ac:dyDescent="0.4">
      <c r="C131" s="51">
        <v>27</v>
      </c>
      <c r="D131" s="52" t="s">
        <v>77</v>
      </c>
      <c r="E131" s="53">
        <v>-9.7793489999999998</v>
      </c>
      <c r="F131" s="54">
        <v>-19.641338000000001</v>
      </c>
      <c r="G131" s="2"/>
      <c r="H131" s="53">
        <v>-9.5968889999999991</v>
      </c>
      <c r="I131" s="54">
        <v>-25.143749</v>
      </c>
      <c r="J131" s="2"/>
      <c r="K131" s="15">
        <f t="shared" si="8"/>
        <v>-9.8619890000000012</v>
      </c>
      <c r="L131" s="15">
        <f t="shared" si="9"/>
        <v>-15.546860000000001</v>
      </c>
      <c r="M131" s="2"/>
      <c r="N131" s="2"/>
    </row>
    <row r="132" spans="2:14" ht="15" thickBot="1" x14ac:dyDescent="0.4"/>
    <row r="133" spans="2:14" ht="29.5" thickBot="1" x14ac:dyDescent="0.4">
      <c r="B133" s="46" t="s">
        <v>79</v>
      </c>
    </row>
    <row r="134" spans="2:14" ht="29.5" thickBot="1" x14ac:dyDescent="0.4">
      <c r="C134" s="14" t="s">
        <v>10</v>
      </c>
      <c r="D134" s="22" t="s">
        <v>11</v>
      </c>
      <c r="E134" s="30" t="str">
        <f>$E$16</f>
        <v>2024/25 baseline</v>
      </c>
      <c r="F134" s="30" t="str">
        <f>$F$16</f>
        <v>2024/25 CMP423</v>
      </c>
      <c r="G134" s="6"/>
      <c r="H134" s="30" t="str">
        <f>$H$16</f>
        <v>2029/30 baseline</v>
      </c>
      <c r="I134" s="30" t="str">
        <f>$I$16</f>
        <v>2029/30 CMP423</v>
      </c>
      <c r="J134" s="6"/>
      <c r="K134" s="30" t="s">
        <v>5</v>
      </c>
      <c r="L134" s="30" t="s">
        <v>6</v>
      </c>
      <c r="M134" s="6"/>
      <c r="N134" s="6"/>
    </row>
    <row r="135" spans="2:14" x14ac:dyDescent="0.35">
      <c r="C135" s="47">
        <v>1</v>
      </c>
      <c r="D135" s="48" t="s">
        <v>51</v>
      </c>
      <c r="E135" s="49">
        <v>18.248646000000001</v>
      </c>
      <c r="F135" s="50">
        <v>14.471014</v>
      </c>
      <c r="G135" s="8"/>
      <c r="H135" s="49">
        <v>34.670938</v>
      </c>
      <c r="I135" s="50">
        <v>29.023436</v>
      </c>
      <c r="J135" s="8"/>
      <c r="K135" s="15">
        <f t="shared" ref="K135:K161" si="10">F135-E135</f>
        <v>-3.7776320000000005</v>
      </c>
      <c r="L135" s="15">
        <f t="shared" ref="L135:L161" si="11">I135-H135</f>
        <v>-5.6475019999999994</v>
      </c>
      <c r="M135" s="8"/>
      <c r="N135" s="8"/>
    </row>
    <row r="136" spans="2:14" x14ac:dyDescent="0.35">
      <c r="C136" s="18">
        <v>2</v>
      </c>
      <c r="D136" s="19" t="s">
        <v>52</v>
      </c>
      <c r="E136" s="20">
        <v>18.248646000000001</v>
      </c>
      <c r="F136" s="21">
        <v>14.471014</v>
      </c>
      <c r="G136" s="2"/>
      <c r="H136" s="20">
        <v>34.670938</v>
      </c>
      <c r="I136" s="21">
        <v>29.023436</v>
      </c>
      <c r="J136" s="2"/>
      <c r="K136" s="15">
        <f t="shared" si="10"/>
        <v>-3.7776320000000005</v>
      </c>
      <c r="L136" s="15">
        <f t="shared" si="11"/>
        <v>-5.6475019999999994</v>
      </c>
      <c r="M136" s="2"/>
      <c r="N136" s="2"/>
    </row>
    <row r="137" spans="2:14" x14ac:dyDescent="0.35">
      <c r="C137" s="18">
        <v>3</v>
      </c>
      <c r="D137" s="19" t="s">
        <v>53</v>
      </c>
      <c r="E137" s="20">
        <v>18.076419999999999</v>
      </c>
      <c r="F137" s="21">
        <v>14.264294</v>
      </c>
      <c r="G137" s="2"/>
      <c r="H137" s="20">
        <v>25.675022999999999</v>
      </c>
      <c r="I137" s="21">
        <v>20.027353000000002</v>
      </c>
      <c r="J137" s="2"/>
      <c r="K137" s="15">
        <f t="shared" si="10"/>
        <v>-3.8121259999999992</v>
      </c>
      <c r="L137" s="15">
        <f t="shared" si="11"/>
        <v>-5.647669999999998</v>
      </c>
      <c r="M137" s="2"/>
      <c r="N137" s="2"/>
    </row>
    <row r="138" spans="2:14" x14ac:dyDescent="0.35">
      <c r="C138" s="18">
        <v>4</v>
      </c>
      <c r="D138" s="19" t="s">
        <v>54</v>
      </c>
      <c r="E138" s="20">
        <v>19.87</v>
      </c>
      <c r="F138" s="21">
        <v>16.055807999999999</v>
      </c>
      <c r="G138" s="2"/>
      <c r="H138" s="20">
        <v>34.574100999999999</v>
      </c>
      <c r="I138" s="21">
        <v>28.929145999999999</v>
      </c>
      <c r="J138" s="2"/>
      <c r="K138" s="15">
        <f t="shared" si="10"/>
        <v>-3.814192000000002</v>
      </c>
      <c r="L138" s="15">
        <f t="shared" si="11"/>
        <v>-5.6449549999999995</v>
      </c>
      <c r="M138" s="2"/>
      <c r="N138" s="2"/>
    </row>
    <row r="139" spans="2:14" x14ac:dyDescent="0.35">
      <c r="C139" s="18">
        <v>5</v>
      </c>
      <c r="D139" s="19" t="s">
        <v>55</v>
      </c>
      <c r="E139" s="20">
        <v>14.103528000000001</v>
      </c>
      <c r="F139" s="21">
        <v>10.293723999999999</v>
      </c>
      <c r="G139" s="2"/>
      <c r="H139" s="20">
        <v>21.691426</v>
      </c>
      <c r="I139" s="21">
        <v>16.043602</v>
      </c>
      <c r="J139" s="2"/>
      <c r="K139" s="15">
        <f t="shared" si="10"/>
        <v>-3.8098040000000015</v>
      </c>
      <c r="L139" s="15">
        <f t="shared" si="11"/>
        <v>-5.647824</v>
      </c>
      <c r="M139" s="2"/>
      <c r="N139" s="2"/>
    </row>
    <row r="140" spans="2:14" x14ac:dyDescent="0.35">
      <c r="C140" s="18">
        <v>6</v>
      </c>
      <c r="D140" s="19" t="s">
        <v>56</v>
      </c>
      <c r="E140" s="20">
        <v>14.409646</v>
      </c>
      <c r="F140" s="21">
        <v>10.594972</v>
      </c>
      <c r="G140" s="2"/>
      <c r="H140" s="20">
        <v>20.757273999999999</v>
      </c>
      <c r="I140" s="21">
        <v>15.108729</v>
      </c>
      <c r="J140" s="2"/>
      <c r="K140" s="15">
        <f t="shared" si="10"/>
        <v>-3.8146740000000001</v>
      </c>
      <c r="L140" s="15">
        <f t="shared" si="11"/>
        <v>-5.6485449999999986</v>
      </c>
      <c r="M140" s="2"/>
      <c r="N140" s="2"/>
    </row>
    <row r="141" spans="2:14" x14ac:dyDescent="0.35">
      <c r="C141" s="18">
        <v>7</v>
      </c>
      <c r="D141" s="19" t="s">
        <v>57</v>
      </c>
      <c r="E141" s="20">
        <v>20.444991999999999</v>
      </c>
      <c r="F141" s="21">
        <v>16.631640000000001</v>
      </c>
      <c r="G141" s="2"/>
      <c r="H141" s="20">
        <v>26.030377000000001</v>
      </c>
      <c r="I141" s="21">
        <v>20.391846999999999</v>
      </c>
      <c r="J141" s="2"/>
      <c r="K141" s="15">
        <f t="shared" si="10"/>
        <v>-3.8133519999999983</v>
      </c>
      <c r="L141" s="15">
        <f t="shared" si="11"/>
        <v>-5.6385300000000029</v>
      </c>
      <c r="M141" s="2"/>
      <c r="N141" s="2"/>
    </row>
    <row r="142" spans="2:14" x14ac:dyDescent="0.35">
      <c r="C142" s="18">
        <v>8</v>
      </c>
      <c r="D142" s="19" t="s">
        <v>58</v>
      </c>
      <c r="E142" s="20">
        <v>11.871885000000001</v>
      </c>
      <c r="F142" s="21">
        <v>8.0572099999999995</v>
      </c>
      <c r="G142" s="2"/>
      <c r="H142" s="20">
        <v>17.819707000000001</v>
      </c>
      <c r="I142" s="21">
        <v>12.171162000000001</v>
      </c>
      <c r="J142" s="2"/>
      <c r="K142" s="15">
        <f t="shared" si="10"/>
        <v>-3.8146750000000011</v>
      </c>
      <c r="L142" s="15">
        <f t="shared" si="11"/>
        <v>-5.6485450000000004</v>
      </c>
      <c r="M142" s="2"/>
      <c r="N142" s="2"/>
    </row>
    <row r="143" spans="2:14" x14ac:dyDescent="0.35">
      <c r="C143" s="18">
        <v>9</v>
      </c>
      <c r="D143" s="19" t="s">
        <v>59</v>
      </c>
      <c r="E143" s="20">
        <v>11.646784</v>
      </c>
      <c r="F143" s="21">
        <v>7.8321100000000001</v>
      </c>
      <c r="G143" s="2"/>
      <c r="H143" s="20">
        <v>17.307168000000001</v>
      </c>
      <c r="I143" s="21">
        <v>11.659751999999999</v>
      </c>
      <c r="J143" s="2"/>
      <c r="K143" s="15">
        <f t="shared" si="10"/>
        <v>-3.8146740000000001</v>
      </c>
      <c r="L143" s="15">
        <f t="shared" si="11"/>
        <v>-5.6474160000000015</v>
      </c>
      <c r="M143" s="2"/>
      <c r="N143" s="2"/>
    </row>
    <row r="144" spans="2:14" x14ac:dyDescent="0.35">
      <c r="C144" s="18">
        <v>10</v>
      </c>
      <c r="D144" s="19" t="s">
        <v>60</v>
      </c>
      <c r="E144" s="20">
        <v>11.382199</v>
      </c>
      <c r="F144" s="21">
        <v>7.5725309999999997</v>
      </c>
      <c r="G144" s="2"/>
      <c r="H144" s="20">
        <v>16.651139000000001</v>
      </c>
      <c r="I144" s="21">
        <v>11.006466</v>
      </c>
      <c r="J144" s="2"/>
      <c r="K144" s="15">
        <f t="shared" si="10"/>
        <v>-3.8096680000000003</v>
      </c>
      <c r="L144" s="15">
        <f t="shared" si="11"/>
        <v>-5.6446730000000009</v>
      </c>
      <c r="M144" s="2"/>
      <c r="N144" s="2"/>
    </row>
    <row r="145" spans="3:14" x14ac:dyDescent="0.35">
      <c r="C145" s="18">
        <v>11</v>
      </c>
      <c r="D145" s="19" t="s">
        <v>61</v>
      </c>
      <c r="E145" s="20">
        <v>5.3027620000000004</v>
      </c>
      <c r="F145" s="21">
        <v>1.4814639999999999</v>
      </c>
      <c r="G145" s="2"/>
      <c r="H145" s="20">
        <v>11.820460000000001</v>
      </c>
      <c r="I145" s="21">
        <v>6.167535</v>
      </c>
      <c r="J145" s="2"/>
      <c r="K145" s="15">
        <f t="shared" si="10"/>
        <v>-3.8212980000000005</v>
      </c>
      <c r="L145" s="15">
        <f t="shared" si="11"/>
        <v>-5.6529250000000006</v>
      </c>
      <c r="M145" s="2"/>
      <c r="N145" s="2"/>
    </row>
    <row r="146" spans="3:14" x14ac:dyDescent="0.35">
      <c r="C146" s="18">
        <v>12</v>
      </c>
      <c r="D146" s="19" t="s">
        <v>62</v>
      </c>
      <c r="E146" s="20">
        <v>6.6070140000000004</v>
      </c>
      <c r="F146" s="21">
        <v>2.7911820000000001</v>
      </c>
      <c r="G146" s="2"/>
      <c r="H146" s="20">
        <v>11.140306000000001</v>
      </c>
      <c r="I146" s="21">
        <v>5.492413</v>
      </c>
      <c r="J146" s="2"/>
      <c r="K146" s="15">
        <f t="shared" si="10"/>
        <v>-3.8158320000000003</v>
      </c>
      <c r="L146" s="15">
        <f t="shared" si="11"/>
        <v>-5.6478930000000007</v>
      </c>
      <c r="M146" s="2"/>
      <c r="N146" s="2"/>
    </row>
    <row r="147" spans="3:14" x14ac:dyDescent="0.35">
      <c r="C147" s="18">
        <v>13</v>
      </c>
      <c r="D147" s="19" t="s">
        <v>63</v>
      </c>
      <c r="E147" s="20">
        <v>3.8526379999999998</v>
      </c>
      <c r="F147" s="21">
        <v>0</v>
      </c>
      <c r="G147" s="2"/>
      <c r="H147" s="20">
        <v>3.7346689999999998</v>
      </c>
      <c r="I147" s="21">
        <v>-7.7174000000000006E-2</v>
      </c>
      <c r="J147" s="2"/>
      <c r="K147" s="15">
        <f t="shared" si="10"/>
        <v>-3.8526379999999998</v>
      </c>
      <c r="L147" s="15">
        <f t="shared" si="11"/>
        <v>-3.8118429999999996</v>
      </c>
      <c r="M147" s="2"/>
      <c r="N147" s="2"/>
    </row>
    <row r="148" spans="3:14" x14ac:dyDescent="0.35">
      <c r="C148" s="18">
        <v>14</v>
      </c>
      <c r="D148" s="19" t="s">
        <v>64</v>
      </c>
      <c r="E148" s="20">
        <v>1.383497</v>
      </c>
      <c r="F148" s="21">
        <v>-2.461964</v>
      </c>
      <c r="G148" s="2"/>
      <c r="H148" s="20">
        <v>3.7733569999999999</v>
      </c>
      <c r="I148" s="21">
        <v>0</v>
      </c>
      <c r="J148" s="2"/>
      <c r="K148" s="15">
        <f t="shared" si="10"/>
        <v>-3.8454610000000002</v>
      </c>
      <c r="L148" s="15">
        <f t="shared" si="11"/>
        <v>-3.7733569999999999</v>
      </c>
      <c r="M148" s="2"/>
      <c r="N148" s="2"/>
    </row>
    <row r="149" spans="3:14" x14ac:dyDescent="0.35">
      <c r="C149" s="18">
        <v>15</v>
      </c>
      <c r="D149" s="19" t="s">
        <v>65</v>
      </c>
      <c r="E149" s="20">
        <v>0.34171699999999999</v>
      </c>
      <c r="F149" s="21">
        <v>0</v>
      </c>
      <c r="G149" s="2"/>
      <c r="H149" s="20">
        <v>0.12748499999999999</v>
      </c>
      <c r="I149" s="21">
        <v>0</v>
      </c>
      <c r="J149" s="2"/>
      <c r="K149" s="15">
        <f t="shared" si="10"/>
        <v>-0.34171699999999999</v>
      </c>
      <c r="L149" s="15">
        <f t="shared" si="11"/>
        <v>-0.12748499999999999</v>
      </c>
      <c r="M149" s="2"/>
      <c r="N149" s="2"/>
    </row>
    <row r="150" spans="3:14" x14ac:dyDescent="0.35">
      <c r="C150" s="18">
        <v>16</v>
      </c>
      <c r="D150" s="19" t="s">
        <v>66</v>
      </c>
      <c r="E150" s="20">
        <v>0</v>
      </c>
      <c r="F150" s="21">
        <v>0</v>
      </c>
      <c r="G150" s="2"/>
      <c r="H150" s="20">
        <v>0</v>
      </c>
      <c r="I150" s="21">
        <v>0</v>
      </c>
      <c r="J150" s="2"/>
      <c r="K150" s="15">
        <f t="shared" si="10"/>
        <v>0</v>
      </c>
      <c r="L150" s="15">
        <f t="shared" si="11"/>
        <v>0</v>
      </c>
      <c r="M150" s="2"/>
      <c r="N150" s="2"/>
    </row>
    <row r="151" spans="3:14" x14ac:dyDescent="0.35">
      <c r="C151" s="18">
        <v>17</v>
      </c>
      <c r="D151" s="19" t="s">
        <v>67</v>
      </c>
      <c r="E151" s="20">
        <v>0</v>
      </c>
      <c r="F151" s="21">
        <v>0</v>
      </c>
      <c r="G151" s="2"/>
      <c r="H151" s="20">
        <v>0</v>
      </c>
      <c r="I151" s="21">
        <v>0</v>
      </c>
      <c r="J151" s="2"/>
      <c r="K151" s="15">
        <f t="shared" si="10"/>
        <v>0</v>
      </c>
      <c r="L151" s="15">
        <f t="shared" si="11"/>
        <v>0</v>
      </c>
      <c r="M151" s="2"/>
      <c r="N151" s="2"/>
    </row>
    <row r="152" spans="3:14" x14ac:dyDescent="0.35">
      <c r="C152" s="18">
        <v>18</v>
      </c>
      <c r="D152" s="19" t="s">
        <v>68</v>
      </c>
      <c r="E152" s="20">
        <v>0</v>
      </c>
      <c r="F152" s="21">
        <v>0</v>
      </c>
      <c r="G152" s="2"/>
      <c r="H152" s="20">
        <v>0</v>
      </c>
      <c r="I152" s="21">
        <v>0</v>
      </c>
      <c r="J152" s="2"/>
      <c r="K152" s="15">
        <f t="shared" si="10"/>
        <v>0</v>
      </c>
      <c r="L152" s="15">
        <f t="shared" si="11"/>
        <v>0</v>
      </c>
      <c r="M152" s="2"/>
      <c r="N152" s="2"/>
    </row>
    <row r="153" spans="3:14" x14ac:dyDescent="0.35">
      <c r="C153" s="18">
        <v>19</v>
      </c>
      <c r="D153" s="19" t="s">
        <v>69</v>
      </c>
      <c r="E153" s="20">
        <v>0</v>
      </c>
      <c r="F153" s="21">
        <v>0</v>
      </c>
      <c r="G153" s="2"/>
      <c r="H153" s="20">
        <v>0</v>
      </c>
      <c r="I153" s="21">
        <v>0</v>
      </c>
      <c r="J153" s="2"/>
      <c r="K153" s="15">
        <f t="shared" si="10"/>
        <v>0</v>
      </c>
      <c r="L153" s="15">
        <f t="shared" si="11"/>
        <v>0</v>
      </c>
      <c r="M153" s="2"/>
      <c r="N153" s="2"/>
    </row>
    <row r="154" spans="3:14" x14ac:dyDescent="0.35">
      <c r="C154" s="18">
        <v>20</v>
      </c>
      <c r="D154" s="19" t="s">
        <v>70</v>
      </c>
      <c r="E154" s="20">
        <v>0</v>
      </c>
      <c r="F154" s="21">
        <v>0</v>
      </c>
      <c r="G154" s="2"/>
      <c r="H154" s="20">
        <v>0</v>
      </c>
      <c r="I154" s="21">
        <v>0</v>
      </c>
      <c r="J154" s="2"/>
      <c r="K154" s="15">
        <f t="shared" si="10"/>
        <v>0</v>
      </c>
      <c r="L154" s="15">
        <f t="shared" si="11"/>
        <v>0</v>
      </c>
      <c r="M154" s="2"/>
      <c r="N154" s="2"/>
    </row>
    <row r="155" spans="3:14" x14ac:dyDescent="0.35">
      <c r="C155" s="18">
        <v>21</v>
      </c>
      <c r="D155" s="19" t="s">
        <v>71</v>
      </c>
      <c r="E155" s="20">
        <v>0</v>
      </c>
      <c r="F155" s="21">
        <v>0</v>
      </c>
      <c r="G155" s="2"/>
      <c r="H155" s="20">
        <v>0</v>
      </c>
      <c r="I155" s="21">
        <v>0</v>
      </c>
      <c r="J155" s="2"/>
      <c r="K155" s="15">
        <f t="shared" si="10"/>
        <v>0</v>
      </c>
      <c r="L155" s="15">
        <f t="shared" si="11"/>
        <v>0</v>
      </c>
      <c r="M155" s="2"/>
      <c r="N155" s="2"/>
    </row>
    <row r="156" spans="3:14" x14ac:dyDescent="0.35">
      <c r="C156" s="18">
        <v>22</v>
      </c>
      <c r="D156" s="19" t="s">
        <v>72</v>
      </c>
      <c r="E156" s="20">
        <v>-10.960559</v>
      </c>
      <c r="F156" s="21">
        <v>-10.96059</v>
      </c>
      <c r="G156" s="2"/>
      <c r="H156" s="20">
        <v>-7.5827970000000002</v>
      </c>
      <c r="I156" s="21">
        <v>-7.5861289999999997</v>
      </c>
      <c r="J156" s="2"/>
      <c r="K156" s="15">
        <f t="shared" si="10"/>
        <v>-3.0999999999892225E-5</v>
      </c>
      <c r="L156" s="15">
        <f t="shared" si="11"/>
        <v>-3.3319999999994465E-3</v>
      </c>
      <c r="M156" s="2"/>
      <c r="N156" s="2"/>
    </row>
    <row r="157" spans="3:14" x14ac:dyDescent="0.35">
      <c r="C157" s="18">
        <v>23</v>
      </c>
      <c r="D157" s="19" t="s">
        <v>73</v>
      </c>
      <c r="E157" s="20">
        <v>-3.5485959999999999</v>
      </c>
      <c r="F157" s="21">
        <v>-3.5486270000000002</v>
      </c>
      <c r="G157" s="2"/>
      <c r="H157" s="20">
        <v>-3.5759069999999999</v>
      </c>
      <c r="I157" s="21">
        <v>-3.5792389999999998</v>
      </c>
      <c r="J157" s="2"/>
      <c r="K157" s="15">
        <f t="shared" si="10"/>
        <v>-3.1000000000336314E-5</v>
      </c>
      <c r="L157" s="15">
        <f t="shared" si="11"/>
        <v>-3.3319999999998906E-3</v>
      </c>
      <c r="M157" s="2"/>
      <c r="N157" s="2"/>
    </row>
    <row r="158" spans="3:14" x14ac:dyDescent="0.35">
      <c r="C158" s="18">
        <v>24</v>
      </c>
      <c r="D158" s="19" t="s">
        <v>74</v>
      </c>
      <c r="E158" s="20">
        <v>0</v>
      </c>
      <c r="F158" s="21">
        <v>0</v>
      </c>
      <c r="G158" s="2"/>
      <c r="H158" s="20">
        <v>0</v>
      </c>
      <c r="I158" s="21">
        <v>0</v>
      </c>
      <c r="J158" s="2"/>
      <c r="K158" s="15">
        <f t="shared" si="10"/>
        <v>0</v>
      </c>
      <c r="L158" s="15">
        <f t="shared" si="11"/>
        <v>0</v>
      </c>
      <c r="M158" s="2"/>
      <c r="N158" s="2"/>
    </row>
    <row r="159" spans="3:14" x14ac:dyDescent="0.35">
      <c r="C159" s="18">
        <v>25</v>
      </c>
      <c r="D159" s="19" t="s">
        <v>75</v>
      </c>
      <c r="E159" s="20">
        <v>0</v>
      </c>
      <c r="F159" s="21">
        <v>0</v>
      </c>
      <c r="G159" s="2"/>
      <c r="H159" s="20">
        <v>0</v>
      </c>
      <c r="I159" s="21">
        <v>0</v>
      </c>
      <c r="J159" s="2"/>
      <c r="K159" s="15">
        <f t="shared" si="10"/>
        <v>0</v>
      </c>
      <c r="L159" s="15">
        <f t="shared" si="11"/>
        <v>0</v>
      </c>
      <c r="M159" s="2"/>
      <c r="N159" s="2"/>
    </row>
    <row r="160" spans="3:14" x14ac:dyDescent="0.35">
      <c r="C160" s="18">
        <v>26</v>
      </c>
      <c r="D160" s="19" t="s">
        <v>76</v>
      </c>
      <c r="E160" s="20">
        <v>0</v>
      </c>
      <c r="F160" s="21">
        <v>0</v>
      </c>
      <c r="G160" s="2"/>
      <c r="H160" s="20">
        <v>0</v>
      </c>
      <c r="I160" s="21">
        <v>0</v>
      </c>
      <c r="J160" s="2"/>
      <c r="K160" s="15">
        <f t="shared" si="10"/>
        <v>0</v>
      </c>
      <c r="L160" s="15">
        <f t="shared" si="11"/>
        <v>0</v>
      </c>
      <c r="M160" s="2"/>
      <c r="N160" s="2"/>
    </row>
    <row r="161" spans="2:14" ht="15" thickBot="1" x14ac:dyDescent="0.4">
      <c r="C161" s="51">
        <v>27</v>
      </c>
      <c r="D161" s="52" t="s">
        <v>77</v>
      </c>
      <c r="E161" s="53">
        <v>0</v>
      </c>
      <c r="F161" s="54">
        <v>0</v>
      </c>
      <c r="G161" s="2"/>
      <c r="H161" s="53">
        <v>0</v>
      </c>
      <c r="I161" s="54">
        <v>0</v>
      </c>
      <c r="J161" s="2"/>
      <c r="K161" s="15">
        <f t="shared" si="10"/>
        <v>0</v>
      </c>
      <c r="L161" s="15">
        <f t="shared" si="11"/>
        <v>0</v>
      </c>
      <c r="M161" s="2"/>
      <c r="N161" s="2"/>
    </row>
    <row r="162" spans="2:14" ht="115.15" customHeight="1" thickBot="1" x14ac:dyDescent="0.4"/>
    <row r="163" spans="2:14" ht="44" thickBot="1" x14ac:dyDescent="0.4">
      <c r="B163" s="46" t="s">
        <v>80</v>
      </c>
    </row>
    <row r="164" spans="2:14" ht="29.5" thickBot="1" x14ac:dyDescent="0.4">
      <c r="D164" s="22" t="s">
        <v>11</v>
      </c>
      <c r="E164" s="30" t="str">
        <f>$E$16</f>
        <v>2024/25 baseline</v>
      </c>
      <c r="F164" s="30" t="str">
        <f>$F$16</f>
        <v>2024/25 CMP423</v>
      </c>
      <c r="G164" s="6"/>
      <c r="H164" s="30" t="str">
        <f>$H$16</f>
        <v>2029/30 baseline</v>
      </c>
      <c r="I164" s="30" t="str">
        <f>$I$16</f>
        <v>2029/30 CMP423</v>
      </c>
      <c r="J164" s="6"/>
      <c r="K164" s="30" t="s">
        <v>5</v>
      </c>
      <c r="L164" s="30" t="s">
        <v>6</v>
      </c>
      <c r="M164" s="6"/>
      <c r="N164" s="6"/>
    </row>
    <row r="165" spans="2:14" x14ac:dyDescent="0.35">
      <c r="D165" s="48" t="s">
        <v>81</v>
      </c>
      <c r="E165" s="49">
        <v>-1.7936989999999999</v>
      </c>
      <c r="F165" s="50">
        <v>0.339943</v>
      </c>
      <c r="G165" s="8"/>
      <c r="H165" s="55">
        <v>-4.3789461195667867</v>
      </c>
      <c r="I165" s="55">
        <v>0</v>
      </c>
      <c r="J165" s="8"/>
      <c r="K165" s="15">
        <f t="shared" ref="K165" si="12">F165-E165</f>
        <v>2.133642</v>
      </c>
      <c r="L165" s="15">
        <f t="shared" ref="L165" si="13">I165-H165</f>
        <v>4.3789461195667867</v>
      </c>
      <c r="M165" s="8"/>
      <c r="N165" s="8"/>
    </row>
    <row r="166" spans="2:14" ht="79.900000000000006" customHeight="1" thickBot="1" x14ac:dyDescent="0.4"/>
    <row r="167" spans="2:14" ht="15" thickBot="1" x14ac:dyDescent="0.4">
      <c r="B167" s="46" t="s">
        <v>82</v>
      </c>
      <c r="E167" s="11" t="s">
        <v>5</v>
      </c>
      <c r="F167" s="11" t="s">
        <v>5</v>
      </c>
      <c r="H167" s="5" t="s">
        <v>6</v>
      </c>
      <c r="I167" s="5" t="s">
        <v>6</v>
      </c>
      <c r="K167" s="5" t="s">
        <v>6</v>
      </c>
      <c r="L167" s="5" t="s">
        <v>6</v>
      </c>
    </row>
    <row r="168" spans="2:14" ht="15" thickBot="1" x14ac:dyDescent="0.4">
      <c r="B168" s="56">
        <v>0.4</v>
      </c>
      <c r="E168" t="s">
        <v>83</v>
      </c>
      <c r="F168" s="5" t="s">
        <v>84</v>
      </c>
      <c r="H168" s="5" t="s">
        <v>83</v>
      </c>
      <c r="I168" s="5" t="s">
        <v>84</v>
      </c>
      <c r="K168" s="5" t="s">
        <v>83</v>
      </c>
      <c r="L168" s="5" t="s">
        <v>84</v>
      </c>
    </row>
    <row r="169" spans="2:14" ht="29.5" thickBot="1" x14ac:dyDescent="0.4">
      <c r="B169" s="46" t="str">
        <f>B168*100&amp;"% Conventional carbon"</f>
        <v>40% Conventional carbon</v>
      </c>
    </row>
    <row r="170" spans="2:14" ht="29.5" thickBot="1" x14ac:dyDescent="0.4">
      <c r="C170" s="14" t="s">
        <v>10</v>
      </c>
      <c r="D170" s="22" t="s">
        <v>11</v>
      </c>
      <c r="E170" s="30" t="str">
        <f>$E$16</f>
        <v>2024/25 baseline</v>
      </c>
      <c r="F170" s="30" t="str">
        <f>$F$16</f>
        <v>2024/25 CMP423</v>
      </c>
      <c r="G170" s="6"/>
      <c r="H170" s="30" t="str">
        <f>$H$16</f>
        <v>2029/30 baseline</v>
      </c>
      <c r="I170" s="30" t="str">
        <f>$I$16</f>
        <v>2029/30 CMP423</v>
      </c>
      <c r="J170" s="6"/>
      <c r="K170" s="30" t="s">
        <v>5</v>
      </c>
      <c r="L170" s="30" t="s">
        <v>6</v>
      </c>
      <c r="M170" s="6"/>
      <c r="N170" s="6"/>
    </row>
    <row r="171" spans="2:14" x14ac:dyDescent="0.35">
      <c r="C171" s="57">
        <v>1</v>
      </c>
      <c r="D171" s="58" t="s">
        <v>51</v>
      </c>
      <c r="E171" s="59">
        <f>E75+$B$168*(E105+E135)+E$165</f>
        <v>16.720824199999999</v>
      </c>
      <c r="F171" s="60">
        <f t="shared" ref="F171:F197" si="14">F75+$B$168*(F105+F135)+F$165</f>
        <v>12.8135192</v>
      </c>
      <c r="G171" s="8"/>
      <c r="H171" s="59">
        <f t="shared" ref="H171:I171" si="15">H75+$B$168*(H105+H135)+H$165</f>
        <v>27.978953880433213</v>
      </c>
      <c r="I171" s="60">
        <f t="shared" si="15"/>
        <v>23.897107200000001</v>
      </c>
      <c r="J171" s="8"/>
      <c r="K171" s="15">
        <f t="shared" ref="K171:K197" si="16">F171-E171</f>
        <v>-3.9073049999999991</v>
      </c>
      <c r="L171" s="15">
        <f t="shared" ref="L171:L197" si="17">I171-H171</f>
        <v>-4.0818466804332125</v>
      </c>
      <c r="M171" s="8"/>
      <c r="N171" s="8"/>
    </row>
    <row r="172" spans="2:14" x14ac:dyDescent="0.35">
      <c r="C172" s="18">
        <v>2</v>
      </c>
      <c r="D172" s="19" t="s">
        <v>52</v>
      </c>
      <c r="E172" s="20">
        <f t="shared" ref="E172" si="18">E76+$B$168*(E106+E136)+E$165</f>
        <v>14.351516999999998</v>
      </c>
      <c r="F172" s="21">
        <f t="shared" si="14"/>
        <v>10.408729800000001</v>
      </c>
      <c r="G172" s="2"/>
      <c r="H172" s="20">
        <f t="shared" ref="H172:I172" si="19">H76+$B$168*(H106+H136)+H$165</f>
        <v>19.968864080433217</v>
      </c>
      <c r="I172" s="21">
        <f t="shared" si="19"/>
        <v>15.885517400000001</v>
      </c>
      <c r="J172" s="2"/>
      <c r="K172" s="15">
        <f t="shared" si="16"/>
        <v>-3.9427871999999962</v>
      </c>
      <c r="L172" s="15">
        <f t="shared" si="17"/>
        <v>-4.0833466804332161</v>
      </c>
      <c r="M172" s="2"/>
      <c r="N172" s="2"/>
    </row>
    <row r="173" spans="2:14" x14ac:dyDescent="0.35">
      <c r="C173" s="18">
        <v>3</v>
      </c>
      <c r="D173" s="19" t="s">
        <v>53</v>
      </c>
      <c r="E173" s="20">
        <f t="shared" ref="E173" si="20">E77+$B$168*(E107+E137)+E$165</f>
        <v>16.789435600000001</v>
      </c>
      <c r="F173" s="21">
        <f t="shared" si="14"/>
        <v>12.851217200000001</v>
      </c>
      <c r="G173" s="2"/>
      <c r="H173" s="20">
        <f t="shared" ref="H173:I173" si="21">H77+$B$168*(H107+H137)+H$165</f>
        <v>21.778522280433215</v>
      </c>
      <c r="I173" s="21">
        <f t="shared" si="21"/>
        <v>17.7133872</v>
      </c>
      <c r="J173" s="2"/>
      <c r="K173" s="15">
        <f t="shared" si="16"/>
        <v>-3.9382184000000002</v>
      </c>
      <c r="L173" s="15">
        <f t="shared" si="17"/>
        <v>-4.0651350804332154</v>
      </c>
      <c r="M173" s="2"/>
      <c r="N173" s="2"/>
    </row>
    <row r="174" spans="2:14" x14ac:dyDescent="0.35">
      <c r="C174" s="18">
        <v>4</v>
      </c>
      <c r="D174" s="19" t="s">
        <v>54</v>
      </c>
      <c r="E174" s="20">
        <f t="shared" ref="E174" si="22">E78+$B$168*(E108+E138)+E$165</f>
        <v>12.287053600000002</v>
      </c>
      <c r="F174" s="21">
        <f t="shared" si="14"/>
        <v>8.3448478000000019</v>
      </c>
      <c r="G174" s="2"/>
      <c r="H174" s="20">
        <f t="shared" ref="H174:I174" si="23">H78+$B$168*(H108+H138)+H$165</f>
        <v>25.259680480433214</v>
      </c>
      <c r="I174" s="21">
        <f t="shared" si="23"/>
        <v>21.178077400000003</v>
      </c>
      <c r="J174" s="2"/>
      <c r="K174" s="15">
        <f t="shared" si="16"/>
        <v>-3.9422058</v>
      </c>
      <c r="L174" s="15">
        <f t="shared" si="17"/>
        <v>-4.0816030804332115</v>
      </c>
      <c r="M174" s="2"/>
      <c r="N174" s="2"/>
    </row>
    <row r="175" spans="2:14" x14ac:dyDescent="0.35">
      <c r="C175" s="18">
        <v>5</v>
      </c>
      <c r="D175" s="19" t="s">
        <v>55</v>
      </c>
      <c r="E175" s="20">
        <f t="shared" ref="E175" si="24">E79+$B$168*(E109+E139)+E$165</f>
        <v>15.998482599999999</v>
      </c>
      <c r="F175" s="21">
        <f t="shared" si="14"/>
        <v>12.059098199999999</v>
      </c>
      <c r="G175" s="2"/>
      <c r="H175" s="20">
        <f t="shared" ref="H175:I175" si="25">H79+$B$168*(H109+H139)+H$165</f>
        <v>18.981273080433212</v>
      </c>
      <c r="I175" s="21">
        <f t="shared" si="25"/>
        <v>14.898453200000001</v>
      </c>
      <c r="J175" s="2"/>
      <c r="K175" s="15">
        <f t="shared" si="16"/>
        <v>-3.9393843999999998</v>
      </c>
      <c r="L175" s="15">
        <f t="shared" si="17"/>
        <v>-4.0828198804332114</v>
      </c>
      <c r="M175" s="2"/>
      <c r="N175" s="2"/>
    </row>
    <row r="176" spans="2:14" x14ac:dyDescent="0.35">
      <c r="C176" s="18">
        <v>6</v>
      </c>
      <c r="D176" s="19" t="s">
        <v>56</v>
      </c>
      <c r="E176" s="20">
        <f t="shared" ref="E176" si="26">E80+$B$168*(E110+E140)+E$165</f>
        <v>15.300594399999998</v>
      </c>
      <c r="F176" s="21">
        <f t="shared" si="14"/>
        <v>11.357912799999999</v>
      </c>
      <c r="G176" s="2"/>
      <c r="H176" s="20">
        <f t="shared" ref="H176:I176" si="27">H80+$B$168*(H110+H140)+H$165</f>
        <v>19.302192680433212</v>
      </c>
      <c r="I176" s="21">
        <f t="shared" si="27"/>
        <v>15.218945399999999</v>
      </c>
      <c r="J176" s="2"/>
      <c r="K176" s="15">
        <f t="shared" si="16"/>
        <v>-3.9426815999999985</v>
      </c>
      <c r="L176" s="15">
        <f t="shared" si="17"/>
        <v>-4.0832472804332127</v>
      </c>
      <c r="M176" s="2"/>
      <c r="N176" s="2"/>
    </row>
    <row r="177" spans="3:14" x14ac:dyDescent="0.35">
      <c r="C177" s="18">
        <v>7</v>
      </c>
      <c r="D177" s="19" t="s">
        <v>57</v>
      </c>
      <c r="E177" s="20">
        <f t="shared" ref="E177" si="28">E81+$B$168*(E111+E141)+E$165</f>
        <v>15.182160799999998</v>
      </c>
      <c r="F177" s="21">
        <f t="shared" si="14"/>
        <v>11.239983000000001</v>
      </c>
      <c r="G177" s="2"/>
      <c r="H177" s="20">
        <f t="shared" ref="H177:I177" si="29">H81+$B$168*(H111+H141)+H$165</f>
        <v>18.795579880433213</v>
      </c>
      <c r="I177" s="21">
        <f t="shared" si="29"/>
        <v>14.716315</v>
      </c>
      <c r="J177" s="2"/>
      <c r="K177" s="15">
        <f t="shared" si="16"/>
        <v>-3.9421777999999978</v>
      </c>
      <c r="L177" s="15">
        <f t="shared" si="17"/>
        <v>-4.0792648804332128</v>
      </c>
      <c r="M177" s="2"/>
      <c r="N177" s="2"/>
    </row>
    <row r="178" spans="3:14" x14ac:dyDescent="0.35">
      <c r="C178" s="18">
        <v>8</v>
      </c>
      <c r="D178" s="19" t="s">
        <v>58</v>
      </c>
      <c r="E178" s="20">
        <f t="shared" ref="E178" si="30">E82+$B$168*(E112+E142)+E$165</f>
        <v>12.539462</v>
      </c>
      <c r="F178" s="21">
        <f t="shared" si="14"/>
        <v>8.6054649999999988</v>
      </c>
      <c r="G178" s="2"/>
      <c r="H178" s="20">
        <f t="shared" ref="H178:I178" si="31">H82+$B$168*(H112+H142)+H$165</f>
        <v>15.975250880433215</v>
      </c>
      <c r="I178" s="21">
        <f t="shared" si="31"/>
        <v>11.900493000000003</v>
      </c>
      <c r="J178" s="2"/>
      <c r="K178" s="15">
        <f t="shared" si="16"/>
        <v>-3.9339970000000015</v>
      </c>
      <c r="L178" s="15">
        <f t="shared" si="17"/>
        <v>-4.0747578804332125</v>
      </c>
      <c r="M178" s="2"/>
      <c r="N178" s="2"/>
    </row>
    <row r="179" spans="3:14" x14ac:dyDescent="0.35">
      <c r="C179" s="18">
        <v>9</v>
      </c>
      <c r="D179" s="19" t="s">
        <v>59</v>
      </c>
      <c r="E179" s="20">
        <f t="shared" ref="E179" si="32">E83+$B$168*(E113+E143)+E$165</f>
        <v>10.867643000000001</v>
      </c>
      <c r="F179" s="21">
        <f t="shared" si="14"/>
        <v>6.9252703999999996</v>
      </c>
      <c r="G179" s="2"/>
      <c r="H179" s="20">
        <f t="shared" ref="H179:I179" si="33">H83+$B$168*(H113+H143)+H$165</f>
        <v>13.979772280433213</v>
      </c>
      <c r="I179" s="21">
        <f t="shared" si="33"/>
        <v>9.8976178000000008</v>
      </c>
      <c r="J179" s="2"/>
      <c r="K179" s="15">
        <f t="shared" si="16"/>
        <v>-3.9423726000000014</v>
      </c>
      <c r="L179" s="15">
        <f t="shared" si="17"/>
        <v>-4.0821544804332124</v>
      </c>
      <c r="M179" s="2"/>
      <c r="N179" s="2"/>
    </row>
    <row r="180" spans="3:14" x14ac:dyDescent="0.35">
      <c r="C180" s="18">
        <v>10</v>
      </c>
      <c r="D180" s="19" t="s">
        <v>60</v>
      </c>
      <c r="E180" s="20">
        <f t="shared" ref="E180" si="34">E84+$B$168*(E114+E144)+E$165</f>
        <v>10.812846200000001</v>
      </c>
      <c r="F180" s="21">
        <f t="shared" si="14"/>
        <v>6.8757598</v>
      </c>
      <c r="G180" s="2"/>
      <c r="H180" s="20">
        <f t="shared" ref="H180:I180" si="35">H84+$B$168*(H114+H144)+H$165</f>
        <v>12.966524080433214</v>
      </c>
      <c r="I180" s="21">
        <f t="shared" si="35"/>
        <v>8.8876089999999994</v>
      </c>
      <c r="J180" s="2"/>
      <c r="K180" s="15">
        <f t="shared" si="16"/>
        <v>-3.937086400000001</v>
      </c>
      <c r="L180" s="15">
        <f t="shared" si="17"/>
        <v>-4.0789150804332142</v>
      </c>
      <c r="M180" s="2"/>
      <c r="N180" s="2"/>
    </row>
    <row r="181" spans="3:14" x14ac:dyDescent="0.35">
      <c r="C181" s="18">
        <v>11</v>
      </c>
      <c r="D181" s="19" t="s">
        <v>61</v>
      </c>
      <c r="E181" s="20">
        <f t="shared" ref="E181" si="36">E85+$B$168*(E115+E145)+E$165</f>
        <v>8.0812964000000012</v>
      </c>
      <c r="F181" s="21">
        <f t="shared" si="14"/>
        <v>4.1393019999999998</v>
      </c>
      <c r="G181" s="2"/>
      <c r="H181" s="20">
        <f t="shared" ref="H181:I181" si="37">H85+$B$168*(H115+H145)+H$165</f>
        <v>11.165504480433214</v>
      </c>
      <c r="I181" s="21">
        <f t="shared" si="37"/>
        <v>7.0830045999999998</v>
      </c>
      <c r="J181" s="2"/>
      <c r="K181" s="15">
        <f t="shared" si="16"/>
        <v>-3.9419944000000013</v>
      </c>
      <c r="L181" s="15">
        <f t="shared" si="17"/>
        <v>-4.0824998804332138</v>
      </c>
      <c r="M181" s="2"/>
      <c r="N181" s="2"/>
    </row>
    <row r="182" spans="3:14" x14ac:dyDescent="0.35">
      <c r="C182" s="18">
        <v>12</v>
      </c>
      <c r="D182" s="19" t="s">
        <v>62</v>
      </c>
      <c r="E182" s="20">
        <f t="shared" ref="E182" si="38">E86+$B$168*(E116+E146)+E$165</f>
        <v>5.9617974000000009</v>
      </c>
      <c r="F182" s="21">
        <f t="shared" si="14"/>
        <v>2.0195772000000005</v>
      </c>
      <c r="G182" s="2"/>
      <c r="H182" s="20">
        <f t="shared" ref="H182:I182" si="39">H86+$B$168*(H116+H146)+H$165</f>
        <v>7.4162678804332129</v>
      </c>
      <c r="I182" s="21">
        <f t="shared" si="39"/>
        <v>3.3342800000000006</v>
      </c>
      <c r="J182" s="2"/>
      <c r="K182" s="15">
        <f t="shared" si="16"/>
        <v>-3.9422202000000004</v>
      </c>
      <c r="L182" s="15">
        <f t="shared" si="17"/>
        <v>-4.0819878804332124</v>
      </c>
      <c r="M182" s="2"/>
      <c r="N182" s="2"/>
    </row>
    <row r="183" spans="3:14" x14ac:dyDescent="0.35">
      <c r="C183" s="18">
        <v>13</v>
      </c>
      <c r="D183" s="19" t="s">
        <v>63</v>
      </c>
      <c r="E183" s="20">
        <f t="shared" ref="E183" si="40">E87+$B$168*(E117+E147)+E$165</f>
        <v>5.4990654000000001</v>
      </c>
      <c r="F183" s="21">
        <f t="shared" si="14"/>
        <v>1.5622216</v>
      </c>
      <c r="G183" s="2"/>
      <c r="H183" s="20">
        <f t="shared" ref="H183:I183" si="41">H87+$B$168*(H117+H147)+H$165</f>
        <v>2.9068694804332136</v>
      </c>
      <c r="I183" s="21">
        <f t="shared" si="41"/>
        <v>-1.1764788000000002</v>
      </c>
      <c r="J183" s="2"/>
      <c r="K183" s="15">
        <f t="shared" si="16"/>
        <v>-3.9368438000000001</v>
      </c>
      <c r="L183" s="15">
        <f t="shared" si="17"/>
        <v>-4.0833482804332135</v>
      </c>
      <c r="M183" s="2"/>
      <c r="N183" s="2"/>
    </row>
    <row r="184" spans="3:14" x14ac:dyDescent="0.35">
      <c r="C184" s="18">
        <v>14</v>
      </c>
      <c r="D184" s="19" t="s">
        <v>64</v>
      </c>
      <c r="E184" s="20">
        <f t="shared" ref="E184" si="42">E88+$B$168*(E118+E148)+E$165</f>
        <v>2.4469180000000001</v>
      </c>
      <c r="F184" s="21">
        <f t="shared" si="14"/>
        <v>-1.4917760000000002</v>
      </c>
      <c r="G184" s="2"/>
      <c r="H184" s="20">
        <f t="shared" ref="H184:I184" si="43">H88+$B$168*(H118+H148)+H$165</f>
        <v>0.53950868043321343</v>
      </c>
      <c r="I184" s="21">
        <f t="shared" si="43"/>
        <v>-3.5284452000000002</v>
      </c>
      <c r="J184" s="2"/>
      <c r="K184" s="15">
        <f t="shared" si="16"/>
        <v>-3.9386940000000004</v>
      </c>
      <c r="L184" s="15">
        <f t="shared" si="17"/>
        <v>-4.0679538804332136</v>
      </c>
      <c r="M184" s="2"/>
      <c r="N184" s="2"/>
    </row>
    <row r="185" spans="3:14" x14ac:dyDescent="0.35">
      <c r="C185" s="18">
        <v>15</v>
      </c>
      <c r="D185" s="19" t="s">
        <v>65</v>
      </c>
      <c r="E185" s="20">
        <f t="shared" ref="E185" si="44">E89+$B$168*(E119+E149)+E$165</f>
        <v>3.3546956000000003</v>
      </c>
      <c r="F185" s="21">
        <f t="shared" si="14"/>
        <v>-0.58661700000000028</v>
      </c>
      <c r="G185" s="2"/>
      <c r="H185" s="20">
        <f t="shared" ref="H185:I185" si="45">H89+$B$168*(H119+H149)+H$165</f>
        <v>0.29210528043321382</v>
      </c>
      <c r="I185" s="21">
        <f t="shared" si="45"/>
        <v>-3.7905782000000001</v>
      </c>
      <c r="J185" s="2"/>
      <c r="K185" s="15">
        <f t="shared" si="16"/>
        <v>-3.9413126000000007</v>
      </c>
      <c r="L185" s="15">
        <f t="shared" si="17"/>
        <v>-4.0826834804332144</v>
      </c>
      <c r="M185" s="2"/>
      <c r="N185" s="2"/>
    </row>
    <row r="186" spans="3:14" x14ac:dyDescent="0.35">
      <c r="C186" s="18">
        <v>16</v>
      </c>
      <c r="D186" s="19" t="s">
        <v>66</v>
      </c>
      <c r="E186" s="20">
        <f t="shared" ref="E186" si="46">E90+$B$168*(E120+E150)+E$165</f>
        <v>1.3898073999999998</v>
      </c>
      <c r="F186" s="21">
        <f t="shared" si="14"/>
        <v>-2.5528872000000002</v>
      </c>
      <c r="G186" s="2"/>
      <c r="H186" s="20">
        <f t="shared" ref="H186:I186" si="47">H90+$B$168*(H120+H150)+H$165</f>
        <v>-2.0585471195667866</v>
      </c>
      <c r="I186" s="21">
        <f t="shared" si="47"/>
        <v>-6.1418294000000007</v>
      </c>
      <c r="J186" s="2"/>
      <c r="K186" s="15">
        <f t="shared" si="16"/>
        <v>-3.9426946000000003</v>
      </c>
      <c r="L186" s="15">
        <f t="shared" si="17"/>
        <v>-4.0832822804332141</v>
      </c>
      <c r="M186" s="2"/>
      <c r="N186" s="2"/>
    </row>
    <row r="187" spans="3:14" x14ac:dyDescent="0.35">
      <c r="C187" s="18">
        <v>17</v>
      </c>
      <c r="D187" s="19" t="s">
        <v>67</v>
      </c>
      <c r="E187" s="20">
        <f t="shared" ref="E187" si="48">E91+$B$168*(E121+E151)+E$165</f>
        <v>0.45558400000000021</v>
      </c>
      <c r="F187" s="21">
        <f t="shared" si="14"/>
        <v>-3.4769038000000001</v>
      </c>
      <c r="G187" s="2"/>
      <c r="H187" s="20">
        <f t="shared" ref="H187:I187" si="49">H91+$B$168*(H121+H151)+H$165</f>
        <v>-2.0754121195667867</v>
      </c>
      <c r="I187" s="21">
        <f t="shared" si="49"/>
        <v>-6.1492792000000005</v>
      </c>
      <c r="J187" s="2"/>
      <c r="K187" s="15">
        <f t="shared" si="16"/>
        <v>-3.9324878000000005</v>
      </c>
      <c r="L187" s="15">
        <f t="shared" si="17"/>
        <v>-4.0738670804332138</v>
      </c>
      <c r="M187" s="2"/>
      <c r="N187" s="2"/>
    </row>
    <row r="188" spans="3:14" x14ac:dyDescent="0.35">
      <c r="C188" s="18">
        <v>18</v>
      </c>
      <c r="D188" s="19" t="s">
        <v>68</v>
      </c>
      <c r="E188" s="20">
        <f t="shared" ref="E188" si="50">E92+$B$168*(E122+E152)+E$165</f>
        <v>1.1809652000000004</v>
      </c>
      <c r="F188" s="21">
        <f t="shared" si="14"/>
        <v>-2.7618214000000005</v>
      </c>
      <c r="G188" s="2"/>
      <c r="H188" s="20">
        <f t="shared" ref="H188:I188" si="51">H92+$B$168*(H122+H152)+H$165</f>
        <v>-4.3079053195667871</v>
      </c>
      <c r="I188" s="21">
        <f t="shared" si="51"/>
        <v>-8.3912536000000006</v>
      </c>
      <c r="J188" s="2"/>
      <c r="K188" s="15">
        <f t="shared" si="16"/>
        <v>-3.9427866000000007</v>
      </c>
      <c r="L188" s="15">
        <f t="shared" si="17"/>
        <v>-4.0833482804332135</v>
      </c>
      <c r="M188" s="2"/>
      <c r="N188" s="2"/>
    </row>
    <row r="189" spans="3:14" x14ac:dyDescent="0.35">
      <c r="C189" s="18">
        <v>19</v>
      </c>
      <c r="D189" s="19" t="s">
        <v>69</v>
      </c>
      <c r="E189" s="20">
        <f t="shared" ref="E189" si="52">E93+$B$168*(E123+E153)+E$165</f>
        <v>3.2135563999999999</v>
      </c>
      <c r="F189" s="21">
        <f t="shared" si="14"/>
        <v>-0.65107120000000041</v>
      </c>
      <c r="G189" s="2"/>
      <c r="H189" s="20">
        <f t="shared" ref="H189:I189" si="53">H93+$B$168*(H123+H153)+H$165</f>
        <v>-0.96358811956678636</v>
      </c>
      <c r="I189" s="21">
        <f t="shared" si="53"/>
        <v>-4.9789910000000006</v>
      </c>
      <c r="J189" s="2"/>
      <c r="K189" s="15">
        <f t="shared" si="16"/>
        <v>-3.8646276000000004</v>
      </c>
      <c r="L189" s="15">
        <f t="shared" si="17"/>
        <v>-4.0154028804332142</v>
      </c>
      <c r="M189" s="2"/>
      <c r="N189" s="2"/>
    </row>
    <row r="190" spans="3:14" x14ac:dyDescent="0.35">
      <c r="C190" s="18">
        <v>20</v>
      </c>
      <c r="D190" s="19" t="s">
        <v>70</v>
      </c>
      <c r="E190" s="20">
        <f t="shared" ref="E190" si="54">E94+$B$168*(E124+E154)+E$165</f>
        <v>3.1288210000000003</v>
      </c>
      <c r="F190" s="21">
        <f t="shared" si="14"/>
        <v>-0.81396660000000043</v>
      </c>
      <c r="G190" s="2"/>
      <c r="H190" s="20">
        <f t="shared" ref="H190:I190" si="55">H94+$B$168*(H124+H154)+H$165</f>
        <v>2.1921150804332123</v>
      </c>
      <c r="I190" s="21">
        <f t="shared" si="55"/>
        <v>-1.8912332000000003</v>
      </c>
      <c r="J190" s="2"/>
      <c r="K190" s="15">
        <f t="shared" si="16"/>
        <v>-3.9427876000000008</v>
      </c>
      <c r="L190" s="15">
        <f t="shared" si="17"/>
        <v>-4.0833482804332126</v>
      </c>
      <c r="M190" s="2"/>
      <c r="N190" s="2"/>
    </row>
    <row r="191" spans="3:14" x14ac:dyDescent="0.35">
      <c r="C191" s="18">
        <v>21</v>
      </c>
      <c r="D191" s="19" t="s">
        <v>71</v>
      </c>
      <c r="E191" s="20">
        <f t="shared" ref="E191" si="56">E95+$B$168*(E125+E155)+E$165</f>
        <v>-1.2589362000000002</v>
      </c>
      <c r="F191" s="21">
        <f t="shared" si="14"/>
        <v>-5.1990318000000011</v>
      </c>
      <c r="G191" s="2"/>
      <c r="H191" s="20">
        <f t="shared" ref="H191:I191" si="57">H95+$B$168*(H125+H155)+H$165</f>
        <v>-1.5999381195667874</v>
      </c>
      <c r="I191" s="21">
        <f t="shared" si="57"/>
        <v>-5.6813334000000006</v>
      </c>
      <c r="J191" s="2"/>
      <c r="K191" s="15">
        <f t="shared" si="16"/>
        <v>-3.9400956000000011</v>
      </c>
      <c r="L191" s="15">
        <f t="shared" si="17"/>
        <v>-4.0813952804332132</v>
      </c>
      <c r="M191" s="2"/>
      <c r="N191" s="2"/>
    </row>
    <row r="192" spans="3:14" x14ac:dyDescent="0.35">
      <c r="C192" s="18">
        <v>22</v>
      </c>
      <c r="D192" s="19" t="s">
        <v>72</v>
      </c>
      <c r="E192" s="20">
        <f t="shared" ref="E192" si="58">E96+$B$168*(E126+E156)+E$165</f>
        <v>-1.0061858000000001</v>
      </c>
      <c r="F192" s="21">
        <f t="shared" si="14"/>
        <v>-4.9489724000000006</v>
      </c>
      <c r="G192" s="2"/>
      <c r="H192" s="20">
        <f t="shared" ref="H192:I192" si="59">H96+$B$168*(H126+H156)+H$165</f>
        <v>-2.9129909195667869</v>
      </c>
      <c r="I192" s="21">
        <f t="shared" si="59"/>
        <v>-6.9963396000000007</v>
      </c>
      <c r="J192" s="2"/>
      <c r="K192" s="15">
        <f t="shared" si="16"/>
        <v>-3.9427866000000007</v>
      </c>
      <c r="L192" s="15">
        <f t="shared" si="17"/>
        <v>-4.0833486804332138</v>
      </c>
      <c r="M192" s="2"/>
      <c r="N192" s="2"/>
    </row>
    <row r="193" spans="2:14" x14ac:dyDescent="0.35">
      <c r="C193" s="18">
        <v>23</v>
      </c>
      <c r="D193" s="19" t="s">
        <v>73</v>
      </c>
      <c r="E193" s="20">
        <f t="shared" ref="E193" si="60">E97+$B$168*(E127+E157)+E$165</f>
        <v>-4.9060416</v>
      </c>
      <c r="F193" s="21">
        <f t="shared" si="14"/>
        <v>-8.8488292000000008</v>
      </c>
      <c r="G193" s="2"/>
      <c r="H193" s="20">
        <f t="shared" ref="H193:I193" si="61">H97+$B$168*(H127+H157)+H$165</f>
        <v>-10.301302919566787</v>
      </c>
      <c r="I193" s="21">
        <f t="shared" si="61"/>
        <v>-14.384651600000002</v>
      </c>
      <c r="J193" s="2"/>
      <c r="K193" s="15">
        <f t="shared" si="16"/>
        <v>-3.9427876000000008</v>
      </c>
      <c r="L193" s="15">
        <f t="shared" si="17"/>
        <v>-4.0833486804332146</v>
      </c>
      <c r="M193" s="2"/>
      <c r="N193" s="2"/>
    </row>
    <row r="194" spans="2:14" x14ac:dyDescent="0.35">
      <c r="C194" s="18">
        <v>24</v>
      </c>
      <c r="D194" s="19" t="s">
        <v>74</v>
      </c>
      <c r="E194" s="20">
        <f t="shared" ref="E194" si="62">E98+$B$168*(E128+E158)+E$165</f>
        <v>-3.2322592000000001</v>
      </c>
      <c r="F194" s="21">
        <f t="shared" si="14"/>
        <v>-7.1742914000000004</v>
      </c>
      <c r="G194" s="2"/>
      <c r="H194" s="20">
        <f t="shared" ref="H194:I194" si="63">H98+$B$168*(H128+H158)+H$165</f>
        <v>-6.703642119566787</v>
      </c>
      <c r="I194" s="21">
        <f t="shared" si="63"/>
        <v>-10.783723999999999</v>
      </c>
      <c r="J194" s="2"/>
      <c r="K194" s="15">
        <f t="shared" si="16"/>
        <v>-3.9420322000000003</v>
      </c>
      <c r="L194" s="15">
        <f t="shared" si="17"/>
        <v>-4.0800818804332124</v>
      </c>
      <c r="M194" s="2"/>
      <c r="N194" s="2"/>
    </row>
    <row r="195" spans="2:14" x14ac:dyDescent="0.35">
      <c r="C195" s="18">
        <v>25</v>
      </c>
      <c r="D195" s="19" t="s">
        <v>75</v>
      </c>
      <c r="E195" s="20">
        <f t="shared" ref="E195" si="64">E99+$B$168*(E129+E159)+E$165</f>
        <v>-3.3787522000000001</v>
      </c>
      <c r="F195" s="21">
        <f t="shared" si="14"/>
        <v>-7.3215398</v>
      </c>
      <c r="G195" s="2"/>
      <c r="H195" s="20">
        <f t="shared" ref="H195:I195" si="65">H99+$B$168*(H129+H159)+H$165</f>
        <v>-7.2120115195667864</v>
      </c>
      <c r="I195" s="21">
        <f t="shared" si="65"/>
        <v>-11.2953598</v>
      </c>
      <c r="J195" s="2"/>
      <c r="K195" s="15">
        <f t="shared" si="16"/>
        <v>-3.9427875999999999</v>
      </c>
      <c r="L195" s="15">
        <f t="shared" si="17"/>
        <v>-4.0833482804332135</v>
      </c>
      <c r="M195" s="2"/>
      <c r="N195" s="2"/>
    </row>
    <row r="196" spans="2:14" x14ac:dyDescent="0.35">
      <c r="C196" s="18">
        <v>26</v>
      </c>
      <c r="D196" s="19" t="s">
        <v>76</v>
      </c>
      <c r="E196" s="20">
        <f t="shared" ref="E196" si="66">E100+$B$168*(E130+E160)+E$165</f>
        <v>-4.7979089999999998</v>
      </c>
      <c r="F196" s="21">
        <f t="shared" si="14"/>
        <v>-8.7382666000000011</v>
      </c>
      <c r="G196" s="2"/>
      <c r="H196" s="20">
        <f t="shared" ref="H196:I196" si="67">H100+$B$168*(H130+H160)+H$165</f>
        <v>-4.025413119566787</v>
      </c>
      <c r="I196" s="21">
        <f t="shared" si="67"/>
        <v>-8.1076033999999986</v>
      </c>
      <c r="J196" s="2"/>
      <c r="K196" s="15">
        <f t="shared" si="16"/>
        <v>-3.9403576000000013</v>
      </c>
      <c r="L196" s="15">
        <f t="shared" si="17"/>
        <v>-4.0821902804332115</v>
      </c>
      <c r="M196" s="2"/>
      <c r="N196" s="2"/>
    </row>
    <row r="197" spans="2:14" ht="15" thickBot="1" x14ac:dyDescent="0.4">
      <c r="C197" s="51">
        <v>27</v>
      </c>
      <c r="D197" s="52" t="s">
        <v>77</v>
      </c>
      <c r="E197" s="53">
        <f t="shared" ref="E197" si="68">E101+$B$168*(E131+E161)+E$165</f>
        <v>-6.1348586000000003</v>
      </c>
      <c r="F197" s="54">
        <f t="shared" si="14"/>
        <v>-10.069095200000001</v>
      </c>
      <c r="G197" s="2"/>
      <c r="H197" s="53">
        <f t="shared" ref="H197:I197" si="69">H101+$B$168*(H131+H161)+H$165</f>
        <v>-4.8422937195667863</v>
      </c>
      <c r="I197" s="54">
        <f t="shared" si="69"/>
        <v>-8.9204316000000006</v>
      </c>
      <c r="J197" s="2"/>
      <c r="K197" s="15">
        <f t="shared" si="16"/>
        <v>-3.9342366000000011</v>
      </c>
      <c r="L197" s="15">
        <f t="shared" si="17"/>
        <v>-4.0781378804332142</v>
      </c>
      <c r="M197" s="2"/>
      <c r="N197" s="2"/>
    </row>
    <row r="198" spans="2:14" x14ac:dyDescent="0.35">
      <c r="C198" s="3"/>
      <c r="E198" s="4"/>
      <c r="F198" s="1"/>
      <c r="G198" s="2"/>
      <c r="H198" s="4"/>
      <c r="I198" s="1"/>
      <c r="J198" s="2"/>
      <c r="K198" s="4"/>
      <c r="L198" s="1"/>
      <c r="M198" s="2"/>
      <c r="N198" s="2"/>
    </row>
    <row r="199" spans="2:14" ht="15" thickBot="1" x14ac:dyDescent="0.4">
      <c r="C199" s="3"/>
      <c r="E199" s="4"/>
      <c r="F199" s="1"/>
      <c r="G199" s="2"/>
      <c r="H199" s="4"/>
      <c r="I199" s="1"/>
      <c r="J199" s="2"/>
      <c r="K199" s="4"/>
      <c r="L199" s="1"/>
      <c r="M199" s="2"/>
      <c r="N199" s="2"/>
    </row>
    <row r="200" spans="2:14" ht="15" thickBot="1" x14ac:dyDescent="0.4">
      <c r="B200" s="46" t="s">
        <v>82</v>
      </c>
      <c r="C200" s="3"/>
      <c r="E200" s="4"/>
      <c r="F200" s="1"/>
      <c r="G200" s="2"/>
      <c r="H200" s="4"/>
      <c r="I200" s="1"/>
      <c r="J200" s="2"/>
      <c r="K200" s="4"/>
      <c r="L200" s="1"/>
      <c r="M200" s="2"/>
      <c r="N200" s="2"/>
    </row>
    <row r="201" spans="2:14" ht="15" thickBot="1" x14ac:dyDescent="0.4">
      <c r="B201" s="56">
        <v>0.75</v>
      </c>
    </row>
    <row r="202" spans="2:14" ht="29.5" thickBot="1" x14ac:dyDescent="0.4">
      <c r="B202" s="46" t="str">
        <f>B201*100&amp;"% conventional low carbon"</f>
        <v>75% conventional low carbon</v>
      </c>
    </row>
    <row r="203" spans="2:14" ht="29.5" thickBot="1" x14ac:dyDescent="0.4">
      <c r="C203" s="14" t="s">
        <v>10</v>
      </c>
      <c r="D203" s="22" t="s">
        <v>11</v>
      </c>
      <c r="E203" s="30" t="str">
        <f>$E$16</f>
        <v>2024/25 baseline</v>
      </c>
      <c r="F203" s="30" t="str">
        <f>$F$16</f>
        <v>2024/25 CMP423</v>
      </c>
      <c r="G203" s="6"/>
      <c r="H203" s="30" t="str">
        <f>$H$16</f>
        <v>2029/30 baseline</v>
      </c>
      <c r="I203" s="30" t="str">
        <f>$I$16</f>
        <v>2029/30 CMP423</v>
      </c>
      <c r="J203" s="6"/>
      <c r="K203" s="30" t="s">
        <v>5</v>
      </c>
      <c r="L203" s="30" t="s">
        <v>6</v>
      </c>
      <c r="M203" s="6"/>
      <c r="N203" s="6"/>
    </row>
    <row r="204" spans="2:14" x14ac:dyDescent="0.35">
      <c r="C204" s="57">
        <v>1</v>
      </c>
      <c r="D204" s="58" t="s">
        <v>51</v>
      </c>
      <c r="E204" s="59">
        <f>E75+$B$201*E105+E135+E$165</f>
        <v>34.861579750000004</v>
      </c>
      <c r="F204" s="60">
        <f t="shared" ref="F204:F230" si="70">F75+$B$201*F105+F135+F$165</f>
        <v>26.588448750000001</v>
      </c>
      <c r="G204" s="8"/>
      <c r="H204" s="59">
        <f t="shared" ref="H204:I204" si="71">H75+$B$201*H105+H135+H$165</f>
        <v>62.593773880433211</v>
      </c>
      <c r="I204" s="60">
        <f t="shared" si="71"/>
        <v>51.659211749999997</v>
      </c>
      <c r="J204" s="8"/>
      <c r="K204" s="15">
        <f t="shared" ref="K204:K230" si="72">F204-E204</f>
        <v>-8.2731310000000029</v>
      </c>
      <c r="L204" s="15">
        <f t="shared" ref="L204:L230" si="73">I204-H204</f>
        <v>-10.934562130433214</v>
      </c>
      <c r="M204" s="8"/>
      <c r="N204" s="8"/>
    </row>
    <row r="205" spans="2:14" x14ac:dyDescent="0.35">
      <c r="C205" s="18">
        <v>2</v>
      </c>
      <c r="D205" s="19" t="s">
        <v>52</v>
      </c>
      <c r="E205" s="20">
        <f t="shared" ref="E205" si="74">E76+$B$201*E106+E136+E$165</f>
        <v>29.423203750000003</v>
      </c>
      <c r="F205" s="21">
        <f t="shared" si="70"/>
        <v>21.084312750000002</v>
      </c>
      <c r="G205" s="2"/>
      <c r="H205" s="20">
        <f t="shared" ref="H205:I205" si="75">H76+$B$201*H106+H136+H$165</f>
        <v>47.189007630433217</v>
      </c>
      <c r="I205" s="21">
        <f t="shared" si="75"/>
        <v>36.252261250000004</v>
      </c>
      <c r="J205" s="2"/>
      <c r="K205" s="15">
        <f t="shared" si="72"/>
        <v>-8.3388910000000003</v>
      </c>
      <c r="L205" s="15">
        <f t="shared" si="73"/>
        <v>-10.936746380433213</v>
      </c>
      <c r="M205" s="2"/>
      <c r="N205" s="2"/>
    </row>
    <row r="206" spans="2:14" x14ac:dyDescent="0.35">
      <c r="C206" s="18">
        <v>3</v>
      </c>
      <c r="D206" s="19" t="s">
        <v>53</v>
      </c>
      <c r="E206" s="20">
        <f t="shared" ref="E206" si="76">E77+$B$201*E107+E137+E$165</f>
        <v>34.742108999999999</v>
      </c>
      <c r="F206" s="21">
        <f t="shared" si="70"/>
        <v>26.400394250000002</v>
      </c>
      <c r="G206" s="2"/>
      <c r="H206" s="20">
        <f t="shared" ref="H206:I206" si="77">H77+$B$201*H107+H137+H$165</f>
        <v>48.307685130433221</v>
      </c>
      <c r="I206" s="21">
        <f t="shared" si="77"/>
        <v>37.389683750000003</v>
      </c>
      <c r="J206" s="2"/>
      <c r="K206" s="15">
        <f t="shared" si="72"/>
        <v>-8.3417147499999977</v>
      </c>
      <c r="L206" s="15">
        <f t="shared" si="73"/>
        <v>-10.918001380433218</v>
      </c>
      <c r="M206" s="2"/>
      <c r="N206" s="2"/>
    </row>
    <row r="207" spans="2:14" x14ac:dyDescent="0.35">
      <c r="C207" s="18">
        <v>4</v>
      </c>
      <c r="D207" s="19" t="s">
        <v>54</v>
      </c>
      <c r="E207" s="20">
        <f t="shared" ref="E207" si="78">E78+$B$201*E108+E138+E$165</f>
        <v>31.315875000000002</v>
      </c>
      <c r="F207" s="21">
        <f t="shared" si="70"/>
        <v>22.968933249999999</v>
      </c>
      <c r="G207" s="2"/>
      <c r="H207" s="20">
        <f t="shared" ref="H207:I207" si="79">H78+$B$201*H108+H138+H$165</f>
        <v>57.128290130433221</v>
      </c>
      <c r="I207" s="21">
        <f t="shared" si="79"/>
        <v>46.195449749999995</v>
      </c>
      <c r="J207" s="2"/>
      <c r="K207" s="15">
        <f t="shared" si="72"/>
        <v>-8.3469417500000027</v>
      </c>
      <c r="L207" s="15">
        <f t="shared" si="73"/>
        <v>-10.932840380433227</v>
      </c>
      <c r="M207" s="2"/>
      <c r="N207" s="2"/>
    </row>
    <row r="208" spans="2:14" x14ac:dyDescent="0.35">
      <c r="C208" s="18">
        <v>5</v>
      </c>
      <c r="D208" s="19" t="s">
        <v>55</v>
      </c>
      <c r="E208" s="20">
        <f t="shared" ref="E208" si="80">E79+$B$201*E109+E139+E$165</f>
        <v>29.970352250000001</v>
      </c>
      <c r="F208" s="21">
        <f t="shared" si="70"/>
        <v>21.629798500000003</v>
      </c>
      <c r="G208" s="2"/>
      <c r="H208" s="20">
        <f t="shared" ref="H208:I208" si="81">H79+$B$201*H109+H139+H$165</f>
        <v>41.557030380433211</v>
      </c>
      <c r="I208" s="21">
        <f t="shared" si="81"/>
        <v>30.621191249999999</v>
      </c>
      <c r="J208" s="2"/>
      <c r="K208" s="15">
        <f t="shared" si="72"/>
        <v>-8.340553749999998</v>
      </c>
      <c r="L208" s="15">
        <f t="shared" si="73"/>
        <v>-10.935839130433212</v>
      </c>
      <c r="M208" s="2"/>
      <c r="N208" s="2"/>
    </row>
    <row r="209" spans="3:14" x14ac:dyDescent="0.35">
      <c r="C209" s="18">
        <v>6</v>
      </c>
      <c r="D209" s="19" t="s">
        <v>56</v>
      </c>
      <c r="E209" s="20">
        <f t="shared" ref="E209" si="82">E80+$B$201*E110+E140+E$165</f>
        <v>29.53617075</v>
      </c>
      <c r="F209" s="21">
        <f t="shared" si="70"/>
        <v>21.188124500000004</v>
      </c>
      <c r="G209" s="2"/>
      <c r="H209" s="20">
        <f t="shared" ref="H209:I209" si="83">H80+$B$201*H110+H140+H$165</f>
        <v>41.045722630433211</v>
      </c>
      <c r="I209" s="21">
        <f t="shared" si="83"/>
        <v>30.1088135</v>
      </c>
      <c r="J209" s="2"/>
      <c r="K209" s="15">
        <f t="shared" si="72"/>
        <v>-8.3480462499999959</v>
      </c>
      <c r="L209" s="15">
        <f t="shared" si="73"/>
        <v>-10.936909130433211</v>
      </c>
      <c r="M209" s="2"/>
      <c r="N209" s="2"/>
    </row>
    <row r="210" spans="3:14" x14ac:dyDescent="0.35">
      <c r="C210" s="18">
        <v>7</v>
      </c>
      <c r="D210" s="19" t="s">
        <v>57</v>
      </c>
      <c r="E210" s="20">
        <f t="shared" ref="E210" si="84">E81+$B$201*E111+E141+E$165</f>
        <v>32.384362500000002</v>
      </c>
      <c r="F210" s="21">
        <f t="shared" si="70"/>
        <v>24.037613250000003</v>
      </c>
      <c r="G210" s="2"/>
      <c r="H210" s="20">
        <f t="shared" ref="H210:I210" si="85">H81+$B$201*H111+H141+H$165</f>
        <v>42.856997130433221</v>
      </c>
      <c r="I210" s="21">
        <f t="shared" si="85"/>
        <v>31.930079749999997</v>
      </c>
      <c r="J210" s="2"/>
      <c r="K210" s="15">
        <f t="shared" si="72"/>
        <v>-8.3467492499999985</v>
      </c>
      <c r="L210" s="15">
        <f t="shared" si="73"/>
        <v>-10.926917380433224</v>
      </c>
      <c r="M210" s="2"/>
      <c r="N210" s="2"/>
    </row>
    <row r="211" spans="3:14" x14ac:dyDescent="0.35">
      <c r="C211" s="18">
        <v>8</v>
      </c>
      <c r="D211" s="19" t="s">
        <v>58</v>
      </c>
      <c r="E211" s="20">
        <f t="shared" ref="E211" si="86">E82+$B$201*E112+E142+E$165</f>
        <v>24.597799500000004</v>
      </c>
      <c r="F211" s="21">
        <f t="shared" si="70"/>
        <v>16.25843725</v>
      </c>
      <c r="G211" s="2"/>
      <c r="H211" s="20">
        <f t="shared" ref="H211:I211" si="87">H82+$B$201*H112+H142+H$165</f>
        <v>35.110266130433217</v>
      </c>
      <c r="I211" s="21">
        <f t="shared" si="87"/>
        <v>24.181846750000002</v>
      </c>
      <c r="J211" s="2"/>
      <c r="K211" s="15">
        <f t="shared" si="72"/>
        <v>-8.3393622500000042</v>
      </c>
      <c r="L211" s="15">
        <f t="shared" si="73"/>
        <v>-10.928419380433215</v>
      </c>
      <c r="M211" s="2"/>
      <c r="N211" s="2"/>
    </row>
    <row r="212" spans="3:14" x14ac:dyDescent="0.35">
      <c r="C212" s="18">
        <v>9</v>
      </c>
      <c r="D212" s="19" t="s">
        <v>59</v>
      </c>
      <c r="E212" s="20">
        <f t="shared" ref="E212" si="88">E83+$B$201*E113+E143+E$165</f>
        <v>22.692411</v>
      </c>
      <c r="F212" s="21">
        <f t="shared" si="70"/>
        <v>14.34467375</v>
      </c>
      <c r="G212" s="2"/>
      <c r="H212" s="20">
        <f t="shared" ref="H212:I212" si="89">H83+$B$201*H113+H143+H$165</f>
        <v>32.594735380433214</v>
      </c>
      <c r="I212" s="21">
        <f t="shared" si="89"/>
        <v>21.66006475</v>
      </c>
      <c r="J212" s="2"/>
      <c r="K212" s="15">
        <f t="shared" si="72"/>
        <v>-8.3477372499999998</v>
      </c>
      <c r="L212" s="15">
        <f t="shared" si="73"/>
        <v>-10.934670630433214</v>
      </c>
      <c r="M212" s="2"/>
      <c r="N212" s="2"/>
    </row>
    <row r="213" spans="3:14" x14ac:dyDescent="0.35">
      <c r="C213" s="18">
        <v>10</v>
      </c>
      <c r="D213" s="19" t="s">
        <v>60</v>
      </c>
      <c r="E213" s="20">
        <f t="shared" ref="E213" si="90">E84+$B$201*E114+E144+E$165</f>
        <v>22.31965975</v>
      </c>
      <c r="F213" s="21">
        <f t="shared" si="70"/>
        <v>13.98322475</v>
      </c>
      <c r="G213" s="2"/>
      <c r="H213" s="20">
        <f t="shared" ref="H213:I213" si="91">H84+$B$201*H114+H144+H$165</f>
        <v>30.755581630433216</v>
      </c>
      <c r="I213" s="21">
        <f t="shared" si="91"/>
        <v>19.827603249999999</v>
      </c>
      <c r="J213" s="2"/>
      <c r="K213" s="15">
        <f t="shared" si="72"/>
        <v>-8.3364349999999998</v>
      </c>
      <c r="L213" s="15">
        <f t="shared" si="73"/>
        <v>-10.927978380433217</v>
      </c>
      <c r="M213" s="2"/>
      <c r="N213" s="2"/>
    </row>
    <row r="214" spans="3:14" x14ac:dyDescent="0.35">
      <c r="C214" s="18">
        <v>11</v>
      </c>
      <c r="D214" s="19" t="s">
        <v>61</v>
      </c>
      <c r="E214" s="20">
        <f t="shared" ref="E214" si="92">E85+$B$201*E115+E145+E$165</f>
        <v>15.940447750000001</v>
      </c>
      <c r="F214" s="21">
        <f t="shared" si="70"/>
        <v>7.5921267500000003</v>
      </c>
      <c r="G214" s="2"/>
      <c r="H214" s="20">
        <f t="shared" ref="H214:I214" si="93">H85+$B$201*H115+H145+H$165</f>
        <v>26.056154630433213</v>
      </c>
      <c r="I214" s="21">
        <f t="shared" si="93"/>
        <v>15.11964025</v>
      </c>
      <c r="J214" s="2"/>
      <c r="K214" s="15">
        <f t="shared" si="72"/>
        <v>-8.3483210000000003</v>
      </c>
      <c r="L214" s="15">
        <f t="shared" si="73"/>
        <v>-10.936514380433213</v>
      </c>
      <c r="M214" s="2"/>
      <c r="N214" s="2"/>
    </row>
    <row r="215" spans="3:14" x14ac:dyDescent="0.35">
      <c r="C215" s="18">
        <v>12</v>
      </c>
      <c r="D215" s="19" t="s">
        <v>62</v>
      </c>
      <c r="E215" s="20">
        <f t="shared" ref="E215" si="94">E86+$B$201*E116+E146+E$165</f>
        <v>12.967501250000002</v>
      </c>
      <c r="F215" s="21">
        <f t="shared" si="70"/>
        <v>4.6201224999999999</v>
      </c>
      <c r="G215" s="2"/>
      <c r="H215" s="20">
        <f t="shared" ref="H215:I215" si="95">H86+$B$201*H116+H146+H$165</f>
        <v>19.650885880433211</v>
      </c>
      <c r="I215" s="21">
        <f t="shared" si="95"/>
        <v>8.7165894999999995</v>
      </c>
      <c r="J215" s="2"/>
      <c r="K215" s="15">
        <f t="shared" si="72"/>
        <v>-8.3473787500000007</v>
      </c>
      <c r="L215" s="15">
        <f t="shared" si="73"/>
        <v>-10.934296380433212</v>
      </c>
      <c r="M215" s="2"/>
      <c r="N215" s="2"/>
    </row>
    <row r="216" spans="3:14" x14ac:dyDescent="0.35">
      <c r="C216" s="18">
        <v>13</v>
      </c>
      <c r="D216" s="19" t="s">
        <v>63</v>
      </c>
      <c r="E216" s="20">
        <f t="shared" ref="E216" si="96">E87+$B$201*E117+E147+E$165</f>
        <v>9.9385162499999993</v>
      </c>
      <c r="F216" s="21">
        <f t="shared" si="70"/>
        <v>1.58788675</v>
      </c>
      <c r="G216" s="2"/>
      <c r="H216" s="20">
        <f t="shared" ref="H216:I216" si="97">H87+$B$201*H117+H147+H$165</f>
        <v>7.8990068804332134</v>
      </c>
      <c r="I216" s="21">
        <f t="shared" si="97"/>
        <v>-2.5788277499999999</v>
      </c>
      <c r="J216" s="2"/>
      <c r="K216" s="15">
        <f t="shared" si="72"/>
        <v>-8.3506295000000001</v>
      </c>
      <c r="L216" s="15">
        <f t="shared" si="73"/>
        <v>-10.477834630433213</v>
      </c>
      <c r="M216" s="2"/>
      <c r="N216" s="2"/>
    </row>
    <row r="217" spans="3:14" x14ac:dyDescent="0.35">
      <c r="C217" s="18">
        <v>14</v>
      </c>
      <c r="D217" s="19" t="s">
        <v>64</v>
      </c>
      <c r="E217" s="20">
        <f t="shared" ref="E217" si="98">E88+$B$201*E118+E148+E$165</f>
        <v>5.4048842500000003</v>
      </c>
      <c r="F217" s="21">
        <f t="shared" si="70"/>
        <v>-2.9432892500000003</v>
      </c>
      <c r="G217" s="2"/>
      <c r="H217" s="20">
        <f t="shared" ref="H217:I217" si="99">H88+$B$201*H118+H148+H$165</f>
        <v>5.5548588804332129</v>
      </c>
      <c r="I217" s="21">
        <f t="shared" si="99"/>
        <v>-4.8844897500000002</v>
      </c>
      <c r="J217" s="2"/>
      <c r="K217" s="15">
        <f t="shared" si="72"/>
        <v>-8.3481735000000015</v>
      </c>
      <c r="L217" s="15">
        <f t="shared" si="73"/>
        <v>-10.439348630433212</v>
      </c>
      <c r="M217" s="2"/>
      <c r="N217" s="2"/>
    </row>
    <row r="218" spans="3:14" x14ac:dyDescent="0.35">
      <c r="C218" s="18">
        <v>15</v>
      </c>
      <c r="D218" s="19" t="s">
        <v>65</v>
      </c>
      <c r="E218" s="20">
        <f t="shared" ref="E218" si="100">E89+$B$201*E119+E149+E$165</f>
        <v>4.2734342500000002</v>
      </c>
      <c r="F218" s="21">
        <f t="shared" si="70"/>
        <v>-3.2050037500000004</v>
      </c>
      <c r="G218" s="2"/>
      <c r="H218" s="20">
        <f t="shared" ref="H218:I218" si="101">H89+$B$201*H119+H149+H$165</f>
        <v>1.2434793804332136</v>
      </c>
      <c r="I218" s="21">
        <f t="shared" si="101"/>
        <v>-8.3125967500000009</v>
      </c>
      <c r="J218" s="2"/>
      <c r="K218" s="15">
        <f t="shared" si="72"/>
        <v>-7.4784380000000006</v>
      </c>
      <c r="L218" s="15">
        <f t="shared" si="73"/>
        <v>-9.5560761304332154</v>
      </c>
      <c r="M218" s="2"/>
      <c r="N218" s="2"/>
    </row>
    <row r="219" spans="3:14" x14ac:dyDescent="0.35">
      <c r="C219" s="18">
        <v>16</v>
      </c>
      <c r="D219" s="19" t="s">
        <v>66</v>
      </c>
      <c r="E219" s="20">
        <f t="shared" ref="E219" si="102">E90+$B$201*E120+E150+E$165</f>
        <v>1.55384575</v>
      </c>
      <c r="F219" s="21">
        <f t="shared" si="70"/>
        <v>-5.8405450000000005</v>
      </c>
      <c r="G219" s="2"/>
      <c r="H219" s="20">
        <f t="shared" ref="H219:I219" si="103">H90+$B$201*H120+H150+H$165</f>
        <v>-1.4139171195667863</v>
      </c>
      <c r="I219" s="21">
        <f t="shared" si="103"/>
        <v>-10.938725</v>
      </c>
      <c r="J219" s="2"/>
      <c r="K219" s="15">
        <f t="shared" si="72"/>
        <v>-7.3943907500000003</v>
      </c>
      <c r="L219" s="15">
        <f t="shared" si="73"/>
        <v>-9.5248078804332135</v>
      </c>
      <c r="M219" s="2"/>
      <c r="N219" s="2"/>
    </row>
    <row r="220" spans="3:14" x14ac:dyDescent="0.35">
      <c r="C220" s="18">
        <v>17</v>
      </c>
      <c r="D220" s="19" t="s">
        <v>67</v>
      </c>
      <c r="E220" s="20">
        <f t="shared" ref="E220" si="104">E91+$B$201*E121+E151+E$165</f>
        <v>1.31803475</v>
      </c>
      <c r="F220" s="21">
        <f t="shared" si="70"/>
        <v>-6.0649585000000004</v>
      </c>
      <c r="G220" s="2"/>
      <c r="H220" s="20">
        <f t="shared" ref="H220:I220" si="105">H91+$B$201*H121+H151+H$165</f>
        <v>-2.7524293695667863</v>
      </c>
      <c r="I220" s="21">
        <f t="shared" si="105"/>
        <v>-12.267798250000002</v>
      </c>
      <c r="J220" s="2"/>
      <c r="K220" s="15">
        <f t="shared" si="72"/>
        <v>-7.3829932500000002</v>
      </c>
      <c r="L220" s="15">
        <f t="shared" si="73"/>
        <v>-9.5153688804332148</v>
      </c>
      <c r="M220" s="2"/>
      <c r="N220" s="2"/>
    </row>
    <row r="221" spans="3:14" x14ac:dyDescent="0.35">
      <c r="C221" s="18">
        <v>18</v>
      </c>
      <c r="D221" s="19" t="s">
        <v>68</v>
      </c>
      <c r="E221" s="20">
        <f t="shared" ref="E221" si="106">E92+$B$201*E122+E152+E$165</f>
        <v>2.6534057499999992</v>
      </c>
      <c r="F221" s="21">
        <f t="shared" si="70"/>
        <v>-4.7410769999999998</v>
      </c>
      <c r="G221" s="2"/>
      <c r="H221" s="20">
        <f t="shared" ref="H221:I221" si="107">H92+$B$201*H122+H152+H$165</f>
        <v>-4.6434811195667862</v>
      </c>
      <c r="I221" s="21">
        <f t="shared" si="107"/>
        <v>-14.168355</v>
      </c>
      <c r="J221" s="2"/>
      <c r="K221" s="15">
        <f t="shared" si="72"/>
        <v>-7.394482749999999</v>
      </c>
      <c r="L221" s="15">
        <f t="shared" si="73"/>
        <v>-9.5248738804332138</v>
      </c>
      <c r="M221" s="2"/>
      <c r="N221" s="2"/>
    </row>
    <row r="222" spans="3:14" x14ac:dyDescent="0.35">
      <c r="C222" s="18">
        <v>19</v>
      </c>
      <c r="D222" s="19" t="s">
        <v>69</v>
      </c>
      <c r="E222" s="20">
        <f t="shared" ref="E222" si="108">E93+$B$201*E123+E153+E$165</f>
        <v>3.4284829999999999</v>
      </c>
      <c r="F222" s="21">
        <f t="shared" si="70"/>
        <v>-3.8878407500000005</v>
      </c>
      <c r="G222" s="2"/>
      <c r="H222" s="20">
        <f t="shared" ref="H222:I222" si="109">H93+$B$201*H123+H153+H$165</f>
        <v>-2.4513695667867097E-3</v>
      </c>
      <c r="I222" s="21">
        <f t="shared" si="109"/>
        <v>-9.4593707499999997</v>
      </c>
      <c r="J222" s="2"/>
      <c r="K222" s="15">
        <f t="shared" si="72"/>
        <v>-7.3163237500000005</v>
      </c>
      <c r="L222" s="15">
        <f t="shared" si="73"/>
        <v>-9.456919380433213</v>
      </c>
      <c r="M222" s="2"/>
      <c r="N222" s="2"/>
    </row>
    <row r="223" spans="3:14" x14ac:dyDescent="0.35">
      <c r="C223" s="18">
        <v>20</v>
      </c>
      <c r="D223" s="19" t="s">
        <v>70</v>
      </c>
      <c r="E223" s="20">
        <f t="shared" ref="E223" si="110">E94+$B$201*E124+E154+E$165</f>
        <v>0.2210070000000004</v>
      </c>
      <c r="F223" s="21">
        <f t="shared" si="70"/>
        <v>-7.1734767499999998</v>
      </c>
      <c r="G223" s="2"/>
      <c r="H223" s="20">
        <f t="shared" ref="H223:I223" si="111">H94+$B$201*H124+H154+H$165</f>
        <v>-1.1977441195667868</v>
      </c>
      <c r="I223" s="21">
        <f t="shared" si="111"/>
        <v>-10.722617999999999</v>
      </c>
      <c r="J223" s="2"/>
      <c r="K223" s="15">
        <f t="shared" si="72"/>
        <v>-7.39448375</v>
      </c>
      <c r="L223" s="15">
        <f t="shared" si="73"/>
        <v>-9.524873880433212</v>
      </c>
      <c r="M223" s="2"/>
      <c r="N223" s="2"/>
    </row>
    <row r="224" spans="3:14" x14ac:dyDescent="0.35">
      <c r="C224" s="18">
        <v>21</v>
      </c>
      <c r="D224" s="19" t="s">
        <v>71</v>
      </c>
      <c r="E224" s="20">
        <f t="shared" ref="E224" si="112">E95+$B$201*E125+E155+E$165</f>
        <v>-4.2433399999999999</v>
      </c>
      <c r="F224" s="21">
        <f t="shared" si="70"/>
        <v>-11.635131750000001</v>
      </c>
      <c r="G224" s="2"/>
      <c r="H224" s="20">
        <f t="shared" ref="H224:I224" si="113">H95+$B$201*H125+H155+H$165</f>
        <v>-4.9163298695667867</v>
      </c>
      <c r="I224" s="21">
        <f t="shared" si="113"/>
        <v>-14.439250749999999</v>
      </c>
      <c r="J224" s="2"/>
      <c r="K224" s="15">
        <f t="shared" si="72"/>
        <v>-7.3917917500000012</v>
      </c>
      <c r="L224" s="15">
        <f t="shared" si="73"/>
        <v>-9.5229208804332117</v>
      </c>
      <c r="M224" s="2"/>
      <c r="N224" s="2"/>
    </row>
    <row r="225" spans="2:14" x14ac:dyDescent="0.35">
      <c r="C225" s="18">
        <v>22</v>
      </c>
      <c r="D225" s="19" t="s">
        <v>72</v>
      </c>
      <c r="E225" s="20">
        <f t="shared" ref="E225" si="114">E96+$B$201*E126+E156+E$165</f>
        <v>-6.0860080000000005</v>
      </c>
      <c r="F225" s="21">
        <f t="shared" si="70"/>
        <v>-13.480498499999999</v>
      </c>
      <c r="G225" s="2"/>
      <c r="H225" s="20">
        <f t="shared" ref="H225:I225" si="115">H96+$B$201*H126+H156+H$165</f>
        <v>-7.4916788695667869</v>
      </c>
      <c r="I225" s="21">
        <f t="shared" si="115"/>
        <v>-17.017386500000001</v>
      </c>
      <c r="J225" s="2"/>
      <c r="K225" s="15">
        <f t="shared" si="72"/>
        <v>-7.394490499999999</v>
      </c>
      <c r="L225" s="15">
        <f t="shared" si="73"/>
        <v>-9.5257076304332138</v>
      </c>
      <c r="M225" s="2"/>
      <c r="N225" s="2"/>
    </row>
    <row r="226" spans="2:14" x14ac:dyDescent="0.35">
      <c r="C226" s="18">
        <v>23</v>
      </c>
      <c r="D226" s="19" t="s">
        <v>73</v>
      </c>
      <c r="E226" s="20">
        <f t="shared" ref="E226" si="116">E97+$B$201*E127+E157+E$165</f>
        <v>-5.5386860000000002</v>
      </c>
      <c r="F226" s="21">
        <f t="shared" si="70"/>
        <v>-12.933177499999999</v>
      </c>
      <c r="G226" s="2"/>
      <c r="H226" s="20">
        <f t="shared" ref="H226:I226" si="117">H97+$B$201*H127+H157+H$165</f>
        <v>-12.475856869566787</v>
      </c>
      <c r="I226" s="21">
        <f t="shared" si="117"/>
        <v>-22.001564500000001</v>
      </c>
      <c r="J226" s="2"/>
      <c r="K226" s="15">
        <f t="shared" si="72"/>
        <v>-7.3944914999999991</v>
      </c>
      <c r="L226" s="15">
        <f t="shared" si="73"/>
        <v>-9.5257076304332138</v>
      </c>
      <c r="M226" s="2"/>
      <c r="N226" s="2"/>
    </row>
    <row r="227" spans="2:14" x14ac:dyDescent="0.35">
      <c r="C227" s="18">
        <v>24</v>
      </c>
      <c r="D227" s="19" t="s">
        <v>74</v>
      </c>
      <c r="E227" s="20">
        <f t="shared" ref="E227" si="118">E98+$B$201*E128+E158+E$165</f>
        <v>-1.7357460000000005</v>
      </c>
      <c r="F227" s="21">
        <f t="shared" si="70"/>
        <v>-9.1294635</v>
      </c>
      <c r="G227" s="2"/>
      <c r="H227" s="20">
        <f t="shared" ref="H227:I227" si="119">H98+$B$201*H128+H158+H$165</f>
        <v>-6.7326518695667872</v>
      </c>
      <c r="I227" s="21">
        <f t="shared" si="119"/>
        <v>-16.253093499999999</v>
      </c>
      <c r="J227" s="2"/>
      <c r="K227" s="15">
        <f t="shared" si="72"/>
        <v>-7.3937174999999993</v>
      </c>
      <c r="L227" s="15">
        <f t="shared" si="73"/>
        <v>-9.5204416304332113</v>
      </c>
      <c r="M227" s="2"/>
      <c r="N227" s="2"/>
    </row>
    <row r="228" spans="2:14" x14ac:dyDescent="0.35">
      <c r="C228" s="18">
        <v>25</v>
      </c>
      <c r="D228" s="19" t="s">
        <v>75</v>
      </c>
      <c r="E228" s="20">
        <f t="shared" ref="E228" si="120">E99+$B$201*E129+E159+E$165</f>
        <v>-4.1499414999999997</v>
      </c>
      <c r="F228" s="21">
        <f t="shared" si="70"/>
        <v>-11.54442525</v>
      </c>
      <c r="G228" s="2"/>
      <c r="H228" s="20">
        <f t="shared" ref="H228:I228" si="121">H99+$B$201*H129+H159+H$165</f>
        <v>-9.4387171195667854</v>
      </c>
      <c r="I228" s="21">
        <f t="shared" si="121"/>
        <v>-18.963590999999997</v>
      </c>
      <c r="J228" s="2"/>
      <c r="K228" s="15">
        <f t="shared" si="72"/>
        <v>-7.39448375</v>
      </c>
      <c r="L228" s="15">
        <f t="shared" si="73"/>
        <v>-9.524873880433212</v>
      </c>
      <c r="M228" s="2"/>
      <c r="N228" s="2"/>
    </row>
    <row r="229" spans="2:14" x14ac:dyDescent="0.35">
      <c r="C229" s="18">
        <v>26</v>
      </c>
      <c r="D229" s="19" t="s">
        <v>76</v>
      </c>
      <c r="E229" s="20">
        <f t="shared" ref="E229" si="122">E100+$B$201*E130+E160+E$165</f>
        <v>-6.4500227500000005</v>
      </c>
      <c r="F229" s="21">
        <f t="shared" si="70"/>
        <v>-13.842076500000001</v>
      </c>
      <c r="G229" s="2"/>
      <c r="H229" s="20">
        <f t="shared" ref="H229:I229" si="123">H100+$B$201*H130+H160+H$165</f>
        <v>-6.0872176195667862</v>
      </c>
      <c r="I229" s="21">
        <f t="shared" si="123"/>
        <v>-15.610933499999998</v>
      </c>
      <c r="J229" s="2"/>
      <c r="K229" s="15">
        <f t="shared" si="72"/>
        <v>-7.3920537500000005</v>
      </c>
      <c r="L229" s="15">
        <f t="shared" si="73"/>
        <v>-9.5237158804332118</v>
      </c>
      <c r="M229" s="2"/>
      <c r="N229" s="2"/>
    </row>
    <row r="230" spans="2:14" ht="15" thickBot="1" x14ac:dyDescent="0.4">
      <c r="C230" s="51">
        <v>27</v>
      </c>
      <c r="D230" s="52" t="s">
        <v>77</v>
      </c>
      <c r="E230" s="53">
        <f t="shared" ref="E230" si="124">E101+$B$201*E131+E161+E$165</f>
        <v>-9.5576307499999995</v>
      </c>
      <c r="F230" s="54">
        <f t="shared" si="70"/>
        <v>-16.9435635</v>
      </c>
      <c r="G230" s="2"/>
      <c r="H230" s="53">
        <f t="shared" ref="H230:I230" si="125">H101+$B$201*H131+H161+H$165</f>
        <v>-8.2012048695667872</v>
      </c>
      <c r="I230" s="54">
        <f t="shared" si="125"/>
        <v>-17.72074375</v>
      </c>
      <c r="J230" s="2"/>
      <c r="K230" s="15">
        <f t="shared" si="72"/>
        <v>-7.3859327500000003</v>
      </c>
      <c r="L230" s="15">
        <f t="shared" si="73"/>
        <v>-9.5195388804332133</v>
      </c>
      <c r="M230" s="2"/>
      <c r="N230" s="2"/>
    </row>
    <row r="232" spans="2:14" ht="15" thickBot="1" x14ac:dyDescent="0.4"/>
    <row r="233" spans="2:14" ht="15" thickBot="1" x14ac:dyDescent="0.4">
      <c r="B233" s="46" t="s">
        <v>82</v>
      </c>
    </row>
    <row r="234" spans="2:14" ht="15" thickBot="1" x14ac:dyDescent="0.4">
      <c r="B234" s="56">
        <v>0.45</v>
      </c>
    </row>
    <row r="235" spans="2:14" ht="15" thickBot="1" x14ac:dyDescent="0.4">
      <c r="B235" s="46" t="str">
        <f>B234*100&amp;"% intermittent"</f>
        <v>45% intermittent</v>
      </c>
    </row>
    <row r="236" spans="2:14" ht="29.5" thickBot="1" x14ac:dyDescent="0.4">
      <c r="C236" s="14" t="s">
        <v>10</v>
      </c>
      <c r="D236" s="22" t="s">
        <v>11</v>
      </c>
      <c r="E236" s="30" t="str">
        <f>$E$16</f>
        <v>2024/25 baseline</v>
      </c>
      <c r="F236" s="30" t="str">
        <f>$F$16</f>
        <v>2024/25 CMP423</v>
      </c>
      <c r="G236" s="6"/>
      <c r="H236" s="30" t="str">
        <f>$H$16</f>
        <v>2029/30 baseline</v>
      </c>
      <c r="I236" s="30" t="str">
        <f>$I$16</f>
        <v>2029/30 CMP423</v>
      </c>
      <c r="J236" s="6"/>
      <c r="K236" s="30" t="s">
        <v>5</v>
      </c>
      <c r="L236" s="30" t="s">
        <v>6</v>
      </c>
      <c r="M236" s="6"/>
      <c r="N236" s="6"/>
    </row>
    <row r="237" spans="2:14" x14ac:dyDescent="0.35">
      <c r="C237" s="57">
        <v>1</v>
      </c>
      <c r="D237" s="58" t="s">
        <v>51</v>
      </c>
      <c r="E237" s="59">
        <f>$B$234*E105+E135+E$165</f>
        <v>25.70124865</v>
      </c>
      <c r="F237" s="60">
        <f t="shared" ref="F237:F263" si="126">$B$234*F105+F135+F$165</f>
        <v>21.35822705</v>
      </c>
      <c r="G237" s="8"/>
      <c r="H237" s="59">
        <f t="shared" ref="H237:I237" si="127">$B$234*H105+H135+H$165</f>
        <v>48.050608280433217</v>
      </c>
      <c r="I237" s="60">
        <f t="shared" si="127"/>
        <v>42.32806265</v>
      </c>
      <c r="J237" s="8"/>
      <c r="K237" s="15">
        <f t="shared" ref="K237:K263" si="128">F237-E237</f>
        <v>-4.3430216000000001</v>
      </c>
      <c r="L237" s="15">
        <f t="shared" ref="L237:L263" si="129">I237-H237</f>
        <v>-5.722545630433217</v>
      </c>
      <c r="M237" s="8"/>
      <c r="N237" s="8"/>
    </row>
    <row r="238" spans="2:14" x14ac:dyDescent="0.35">
      <c r="C238" s="18">
        <v>2</v>
      </c>
      <c r="D238" s="19" t="s">
        <v>52</v>
      </c>
      <c r="E238" s="20">
        <f t="shared" ref="E238" si="130">$B$234*E106+E136+E$165</f>
        <v>21.755303049999998</v>
      </c>
      <c r="F238" s="21">
        <f t="shared" si="126"/>
        <v>17.373352850000003</v>
      </c>
      <c r="G238" s="2"/>
      <c r="H238" s="20">
        <f t="shared" ref="H238:I238" si="131">$B$234*H106+H136+H$165</f>
        <v>38.543167130433211</v>
      </c>
      <c r="I238" s="21">
        <f t="shared" si="131"/>
        <v>32.819741749999999</v>
      </c>
      <c r="J238" s="2"/>
      <c r="K238" s="15">
        <f t="shared" si="128"/>
        <v>-4.381950199999995</v>
      </c>
      <c r="L238" s="15">
        <f t="shared" si="129"/>
        <v>-5.7234253804332127</v>
      </c>
      <c r="M238" s="2"/>
      <c r="N238" s="2"/>
    </row>
    <row r="239" spans="2:14" x14ac:dyDescent="0.35">
      <c r="C239" s="18">
        <v>3</v>
      </c>
      <c r="D239" s="19" t="s">
        <v>53</v>
      </c>
      <c r="E239" s="20">
        <f t="shared" ref="E239" si="132">$B$234*E107+E137+E$165</f>
        <v>25.4200628</v>
      </c>
      <c r="F239" s="21">
        <f>$B$234*F107+F137+F$165</f>
        <v>21.020723550000003</v>
      </c>
      <c r="G239" s="2"/>
      <c r="H239" s="20">
        <f t="shared" ref="H239:I239" si="133">$B$234*H107+H137+H$165</f>
        <v>35.598554230433216</v>
      </c>
      <c r="I239" s="21">
        <f t="shared" si="133"/>
        <v>29.875776250000001</v>
      </c>
      <c r="J239" s="2"/>
      <c r="K239" s="61">
        <f>F239-E239</f>
        <v>-4.399339249999997</v>
      </c>
      <c r="L239" s="15">
        <f t="shared" si="129"/>
        <v>-5.7227779804332144</v>
      </c>
      <c r="M239" s="2"/>
      <c r="N239" s="2"/>
    </row>
    <row r="240" spans="2:14" x14ac:dyDescent="0.35">
      <c r="C240" s="18">
        <v>4</v>
      </c>
      <c r="D240" s="19" t="s">
        <v>54</v>
      </c>
      <c r="E240" s="20">
        <f t="shared" ref="E240" si="134">$B$234*E108+E138+E$165</f>
        <v>27.213642799999999</v>
      </c>
      <c r="F240" s="21">
        <f t="shared" si="126"/>
        <v>22.812237550000003</v>
      </c>
      <c r="G240" s="2"/>
      <c r="H240" s="20">
        <f t="shared" ref="H240:I240" si="135">$B$234*H108+H138+H$165</f>
        <v>44.497632230433219</v>
      </c>
      <c r="I240" s="21">
        <f t="shared" si="135"/>
        <v>38.777569249999999</v>
      </c>
      <c r="J240" s="2"/>
      <c r="K240" s="15">
        <f t="shared" si="128"/>
        <v>-4.4014052499999963</v>
      </c>
      <c r="L240" s="15">
        <f t="shared" si="129"/>
        <v>-5.7200629804332195</v>
      </c>
      <c r="M240" s="2"/>
      <c r="N240" s="2"/>
    </row>
    <row r="241" spans="3:14" x14ac:dyDescent="0.35">
      <c r="C241" s="18">
        <v>5</v>
      </c>
      <c r="D241" s="19" t="s">
        <v>55</v>
      </c>
      <c r="E241" s="20">
        <f t="shared" ref="E241" si="136">$B$234*E109+E139+E$165</f>
        <v>19.393796949999999</v>
      </c>
      <c r="F241" s="21">
        <f t="shared" si="126"/>
        <v>14.9979803</v>
      </c>
      <c r="G241" s="2"/>
      <c r="H241" s="20">
        <f t="shared" ref="H241:I241" si="137">$B$234*H109+H139+H$165</f>
        <v>29.605067780433213</v>
      </c>
      <c r="I241" s="21">
        <f t="shared" si="137"/>
        <v>23.88205795</v>
      </c>
      <c r="J241" s="2"/>
      <c r="K241" s="15">
        <f t="shared" si="128"/>
        <v>-4.3958166499999987</v>
      </c>
      <c r="L241" s="15">
        <f t="shared" si="129"/>
        <v>-5.7230098304332131</v>
      </c>
      <c r="M241" s="2"/>
      <c r="N241" s="2"/>
    </row>
    <row r="242" spans="3:14" x14ac:dyDescent="0.35">
      <c r="C242" s="18">
        <v>6</v>
      </c>
      <c r="D242" s="19" t="s">
        <v>56</v>
      </c>
      <c r="E242" s="20">
        <f t="shared" ref="E242" si="138">$B$234*E110+E140+E$165</f>
        <v>19.802818250000001</v>
      </c>
      <c r="F242" s="21">
        <f t="shared" si="126"/>
        <v>15.400494500000001</v>
      </c>
      <c r="G242" s="2"/>
      <c r="H242" s="20">
        <f t="shared" ref="H242:I242" si="139">$B$234*H110+H140+H$165</f>
        <v>28.32154073043321</v>
      </c>
      <c r="I242" s="21">
        <f t="shared" si="139"/>
        <v>22.597539900000001</v>
      </c>
      <c r="J242" s="2"/>
      <c r="K242" s="15">
        <f t="shared" si="128"/>
        <v>-4.4023237500000008</v>
      </c>
      <c r="L242" s="15">
        <f t="shared" si="129"/>
        <v>-5.7240008304332086</v>
      </c>
      <c r="M242" s="2"/>
      <c r="N242" s="2"/>
    </row>
    <row r="243" spans="3:14" x14ac:dyDescent="0.35">
      <c r="C243" s="18">
        <v>7</v>
      </c>
      <c r="D243" s="19" t="s">
        <v>57</v>
      </c>
      <c r="E243" s="20">
        <f t="shared" ref="E243" si="140">$B$234*E111+E141+E$165</f>
        <v>24.996558499999999</v>
      </c>
      <c r="F243" s="21">
        <f t="shared" si="126"/>
        <v>20.595556750000004</v>
      </c>
      <c r="G243" s="2"/>
      <c r="H243" s="20">
        <f t="shared" ref="H243:I243" si="141">$B$234*H111+H141+H$165</f>
        <v>32.506962230433217</v>
      </c>
      <c r="I243" s="21">
        <f t="shared" si="141"/>
        <v>26.792976849999999</v>
      </c>
      <c r="J243" s="2"/>
      <c r="K243" s="15">
        <f t="shared" si="128"/>
        <v>-4.4010017499999954</v>
      </c>
      <c r="L243" s="15">
        <f t="shared" si="129"/>
        <v>-5.7139853804332184</v>
      </c>
      <c r="M243" s="2"/>
      <c r="N243" s="2"/>
    </row>
    <row r="244" spans="3:14" x14ac:dyDescent="0.35">
      <c r="C244" s="18">
        <v>8</v>
      </c>
      <c r="D244" s="19" t="s">
        <v>58</v>
      </c>
      <c r="E244" s="20">
        <f t="shared" ref="E244" si="142">$B$234*E112+E142+E$165</f>
        <v>16.423451500000002</v>
      </c>
      <c r="F244" s="21">
        <f t="shared" si="126"/>
        <v>12.021126749999999</v>
      </c>
      <c r="G244" s="2"/>
      <c r="H244" s="20">
        <f t="shared" ref="H244:I244" si="143">$B$234*H112+H142+H$165</f>
        <v>24.296292230433213</v>
      </c>
      <c r="I244" s="21">
        <f t="shared" si="143"/>
        <v>18.572291849999999</v>
      </c>
      <c r="J244" s="2"/>
      <c r="K244" s="15">
        <f t="shared" si="128"/>
        <v>-4.4023247500000036</v>
      </c>
      <c r="L244" s="15">
        <f t="shared" si="129"/>
        <v>-5.724000380433214</v>
      </c>
      <c r="M244" s="2"/>
      <c r="N244" s="2"/>
    </row>
    <row r="245" spans="3:14" x14ac:dyDescent="0.35">
      <c r="C245" s="18">
        <v>9</v>
      </c>
      <c r="D245" s="19" t="s">
        <v>59</v>
      </c>
      <c r="E245" s="20">
        <f t="shared" ref="E245" si="144">$B$234*E113+E143+E$165</f>
        <v>16.071696200000002</v>
      </c>
      <c r="F245" s="21">
        <f t="shared" si="126"/>
        <v>11.669372449999999</v>
      </c>
      <c r="G245" s="2"/>
      <c r="H245" s="20">
        <f t="shared" ref="H245:I245" si="145">$B$234*H113+H143+H$165</f>
        <v>23.510501980433215</v>
      </c>
      <c r="I245" s="21">
        <f t="shared" si="145"/>
        <v>17.78823225</v>
      </c>
      <c r="J245" s="2"/>
      <c r="K245" s="15">
        <f t="shared" si="128"/>
        <v>-4.4023237500000025</v>
      </c>
      <c r="L245" s="15">
        <f t="shared" si="129"/>
        <v>-5.7222697304332151</v>
      </c>
      <c r="M245" s="2"/>
      <c r="N245" s="2"/>
    </row>
    <row r="246" spans="3:14" x14ac:dyDescent="0.35">
      <c r="C246" s="18">
        <v>10</v>
      </c>
      <c r="D246" s="19" t="s">
        <v>60</v>
      </c>
      <c r="E246" s="20">
        <f t="shared" ref="E246" si="146">$B$234*E114+E144+E$165</f>
        <v>15.60242105</v>
      </c>
      <c r="F246" s="21">
        <f t="shared" si="126"/>
        <v>11.20897645</v>
      </c>
      <c r="G246" s="2"/>
      <c r="H246" s="20">
        <f t="shared" ref="H246:I246" si="147">$B$234*H114+H144+H$165</f>
        <v>22.298673930433214</v>
      </c>
      <c r="I246" s="21">
        <f t="shared" si="147"/>
        <v>16.581470549999999</v>
      </c>
      <c r="J246" s="2"/>
      <c r="K246" s="15">
        <f t="shared" si="128"/>
        <v>-4.3934446000000005</v>
      </c>
      <c r="L246" s="15">
        <f t="shared" si="129"/>
        <v>-5.7172033804332152</v>
      </c>
      <c r="M246" s="2"/>
      <c r="N246" s="2"/>
    </row>
    <row r="247" spans="3:14" x14ac:dyDescent="0.35">
      <c r="C247" s="18">
        <v>11</v>
      </c>
      <c r="D247" s="19" t="s">
        <v>61</v>
      </c>
      <c r="E247" s="20">
        <f t="shared" ref="E247" si="148">$B$234*E115+E145+E$165</f>
        <v>9.5229840500000016</v>
      </c>
      <c r="F247" s="21">
        <f t="shared" si="126"/>
        <v>5.11790945</v>
      </c>
      <c r="G247" s="2"/>
      <c r="H247" s="20">
        <f t="shared" ref="H247:I247" si="149">$B$234*H115+H145+H$165</f>
        <v>17.46799493043321</v>
      </c>
      <c r="I247" s="21">
        <f t="shared" si="149"/>
        <v>11.74253955</v>
      </c>
      <c r="J247" s="2"/>
      <c r="K247" s="15">
        <f t="shared" si="128"/>
        <v>-4.4050746000000016</v>
      </c>
      <c r="L247" s="15">
        <f t="shared" si="129"/>
        <v>-5.7254553804332105</v>
      </c>
      <c r="M247" s="2"/>
      <c r="N247" s="2"/>
    </row>
    <row r="248" spans="3:14" x14ac:dyDescent="0.35">
      <c r="C248" s="18">
        <v>12</v>
      </c>
      <c r="D248" s="19" t="s">
        <v>62</v>
      </c>
      <c r="E248" s="20">
        <f t="shared" ref="E248" si="150">$B$234*E116+E146+E$165</f>
        <v>8.723809150000001</v>
      </c>
      <c r="F248" s="21">
        <f t="shared" si="126"/>
        <v>4.3214857000000002</v>
      </c>
      <c r="G248" s="2"/>
      <c r="H248" s="20">
        <f t="shared" ref="H248:I248" si="151">$B$234*H116+H146+H$165</f>
        <v>13.897632680433212</v>
      </c>
      <c r="I248" s="21">
        <f t="shared" si="151"/>
        <v>8.1755209000000004</v>
      </c>
      <c r="J248" s="2"/>
      <c r="K248" s="15">
        <f t="shared" si="128"/>
        <v>-4.4023234500000008</v>
      </c>
      <c r="L248" s="15">
        <f t="shared" si="129"/>
        <v>-5.7221117804332113</v>
      </c>
      <c r="M248" s="2"/>
      <c r="N248" s="2"/>
    </row>
    <row r="249" spans="3:14" x14ac:dyDescent="0.35">
      <c r="C249" s="18">
        <v>13</v>
      </c>
      <c r="D249" s="19" t="s">
        <v>63</v>
      </c>
      <c r="E249" s="20">
        <f t="shared" ref="E249" si="152">$B$234*E117+E147+E$165</f>
        <v>4.7947693499999993</v>
      </c>
      <c r="F249" s="21">
        <f t="shared" si="126"/>
        <v>0.37294105</v>
      </c>
      <c r="G249" s="2"/>
      <c r="H249" s="20">
        <f t="shared" ref="H249:I249" si="153">$B$234*H117+H147+H$165</f>
        <v>2.8931548804332134</v>
      </c>
      <c r="I249" s="21">
        <f t="shared" si="153"/>
        <v>-1.8206598500000002</v>
      </c>
      <c r="J249" s="2"/>
      <c r="K249" s="15">
        <f t="shared" si="128"/>
        <v>-4.4218282999999996</v>
      </c>
      <c r="L249" s="15">
        <f t="shared" si="129"/>
        <v>-4.7138147304332136</v>
      </c>
      <c r="M249" s="2"/>
      <c r="N249" s="2"/>
    </row>
    <row r="250" spans="3:14" x14ac:dyDescent="0.35">
      <c r="C250" s="18">
        <v>14</v>
      </c>
      <c r="D250" s="19" t="s">
        <v>64</v>
      </c>
      <c r="E250" s="20">
        <f t="shared" ref="E250" si="154">$B$234*E118+E148+E$165</f>
        <v>2.3256283499999997</v>
      </c>
      <c r="F250" s="21">
        <f t="shared" si="126"/>
        <v>-2.0890229500000004</v>
      </c>
      <c r="G250" s="2"/>
      <c r="H250" s="20">
        <f t="shared" ref="H250:I250" si="155">$B$234*H118+H148+H$165</f>
        <v>2.9318428804332131</v>
      </c>
      <c r="I250" s="21">
        <f t="shared" si="155"/>
        <v>-1.7434858500000001</v>
      </c>
      <c r="J250" s="2"/>
      <c r="K250" s="15">
        <f t="shared" si="128"/>
        <v>-4.4146513000000001</v>
      </c>
      <c r="L250" s="15">
        <f t="shared" si="129"/>
        <v>-4.675328730433213</v>
      </c>
      <c r="M250" s="2"/>
      <c r="N250" s="2"/>
    </row>
    <row r="251" spans="3:14" x14ac:dyDescent="0.35">
      <c r="C251" s="18">
        <v>15</v>
      </c>
      <c r="D251" s="19" t="s">
        <v>65</v>
      </c>
      <c r="E251" s="20">
        <f t="shared" ref="E251" si="156">$B$234*E119+E149+E$165</f>
        <v>-0.53435684999999999</v>
      </c>
      <c r="F251" s="21">
        <f t="shared" si="126"/>
        <v>-3.0265542500000002</v>
      </c>
      <c r="G251" s="2"/>
      <c r="H251" s="20">
        <f t="shared" ref="H251:I251" si="157">$B$234*H119+H149+H$165</f>
        <v>-3.1266114195667867</v>
      </c>
      <c r="I251" s="21">
        <f t="shared" si="157"/>
        <v>-5.8140238499999999</v>
      </c>
      <c r="J251" s="2"/>
      <c r="K251" s="15">
        <f t="shared" si="128"/>
        <v>-2.4921974000000002</v>
      </c>
      <c r="L251" s="15">
        <f t="shared" si="129"/>
        <v>-2.6874124304332132</v>
      </c>
      <c r="M251" s="2"/>
      <c r="N251" s="2"/>
    </row>
    <row r="252" spans="3:14" x14ac:dyDescent="0.35">
      <c r="C252" s="18">
        <v>16</v>
      </c>
      <c r="D252" s="19" t="s">
        <v>66</v>
      </c>
      <c r="E252" s="20">
        <f t="shared" ref="E252" si="158">$B$234*E120+E150+E$165</f>
        <v>-1.58279255</v>
      </c>
      <c r="F252" s="21">
        <f t="shared" si="126"/>
        <v>-3.8870455999999995</v>
      </c>
      <c r="G252" s="2"/>
      <c r="H252" s="20">
        <f t="shared" ref="H252:I252" si="159">$B$234*H120+H150+H$165</f>
        <v>-3.5501361195667869</v>
      </c>
      <c r="I252" s="21">
        <f t="shared" si="159"/>
        <v>-6.1674372000000002</v>
      </c>
      <c r="J252" s="2"/>
      <c r="K252" s="15">
        <f t="shared" si="128"/>
        <v>-2.3042530499999998</v>
      </c>
      <c r="L252" s="15">
        <f t="shared" si="129"/>
        <v>-2.6173010804332133</v>
      </c>
      <c r="M252" s="2"/>
      <c r="N252" s="2"/>
    </row>
    <row r="253" spans="3:14" x14ac:dyDescent="0.35">
      <c r="C253" s="18">
        <v>17</v>
      </c>
      <c r="D253" s="19" t="s">
        <v>67</v>
      </c>
      <c r="E253" s="20">
        <f t="shared" ref="E253" si="160">$B$234*E121+E151+E$165</f>
        <v>-0.68483374999999991</v>
      </c>
      <c r="F253" s="21">
        <f t="shared" si="126"/>
        <v>-2.9875559000000003</v>
      </c>
      <c r="G253" s="2"/>
      <c r="H253" s="20">
        <f t="shared" ref="H253:I253" si="161">$B$234*H121+H151+H$165</f>
        <v>-5.2493968695667865</v>
      </c>
      <c r="I253" s="21">
        <f t="shared" si="161"/>
        <v>-7.8666673500000002</v>
      </c>
      <c r="J253" s="2"/>
      <c r="K253" s="15">
        <f t="shared" si="128"/>
        <v>-2.3027221500000001</v>
      </c>
      <c r="L253" s="15">
        <f t="shared" si="129"/>
        <v>-2.6172704804332136</v>
      </c>
      <c r="M253" s="2"/>
      <c r="N253" s="2"/>
    </row>
    <row r="254" spans="3:14" x14ac:dyDescent="0.35">
      <c r="C254" s="18">
        <v>18</v>
      </c>
      <c r="D254" s="19" t="s">
        <v>68</v>
      </c>
      <c r="E254" s="20">
        <f t="shared" ref="E254" si="162">$B$234*E122+E152+E$165</f>
        <v>9.9438849999999857E-2</v>
      </c>
      <c r="F254" s="21">
        <f t="shared" si="126"/>
        <v>-2.2048141999999999</v>
      </c>
      <c r="G254" s="2"/>
      <c r="H254" s="20">
        <f t="shared" ref="H254:I254" si="163">$B$234*H122+H152+H$165</f>
        <v>-4.8104007195667871</v>
      </c>
      <c r="I254" s="21">
        <f t="shared" si="163"/>
        <v>-7.4277018000000004</v>
      </c>
      <c r="J254" s="2"/>
      <c r="K254" s="15">
        <f t="shared" si="128"/>
        <v>-2.3042530499999998</v>
      </c>
      <c r="L254" s="15">
        <f t="shared" si="129"/>
        <v>-2.6173010804332133</v>
      </c>
      <c r="M254" s="2"/>
      <c r="N254" s="2"/>
    </row>
    <row r="255" spans="3:14" x14ac:dyDescent="0.35">
      <c r="C255" s="18">
        <v>19</v>
      </c>
      <c r="D255" s="19" t="s">
        <v>69</v>
      </c>
      <c r="E255" s="20">
        <f t="shared" ref="E255" si="164">$B$234*E123+E153+E$165</f>
        <v>-1.5173648</v>
      </c>
      <c r="F255" s="21">
        <f t="shared" si="126"/>
        <v>-3.8216178500000009</v>
      </c>
      <c r="G255" s="2"/>
      <c r="H255" s="20">
        <f t="shared" ref="H255:I255" si="165">$B$234*H123+H153+H$165</f>
        <v>-3.1431988695667865</v>
      </c>
      <c r="I255" s="21">
        <f t="shared" si="165"/>
        <v>-5.7604882500000008</v>
      </c>
      <c r="J255" s="2"/>
      <c r="K255" s="15">
        <f t="shared" si="128"/>
        <v>-2.3042530500000007</v>
      </c>
      <c r="L255" s="15">
        <f t="shared" si="129"/>
        <v>-2.6172893804332142</v>
      </c>
      <c r="M255" s="2"/>
      <c r="N255" s="2"/>
    </row>
    <row r="256" spans="3:14" x14ac:dyDescent="0.35">
      <c r="C256" s="18">
        <v>20</v>
      </c>
      <c r="D256" s="19" t="s">
        <v>70</v>
      </c>
      <c r="E256" s="20">
        <f t="shared" ref="E256" si="166">$B$234*E124+E154+E$165</f>
        <v>-5.5323169999999999</v>
      </c>
      <c r="F256" s="21">
        <f t="shared" si="126"/>
        <v>-7.8365700500000006</v>
      </c>
      <c r="G256" s="2"/>
      <c r="H256" s="20">
        <f t="shared" ref="H256:I256" si="167">$B$234*H124+H154+H$165</f>
        <v>-8.7373365195667869</v>
      </c>
      <c r="I256" s="21">
        <f t="shared" si="167"/>
        <v>-11.3546376</v>
      </c>
      <c r="J256" s="2"/>
      <c r="K256" s="15">
        <f t="shared" si="128"/>
        <v>-2.3042530500000007</v>
      </c>
      <c r="L256" s="15">
        <f t="shared" si="129"/>
        <v>-2.6173010804332133</v>
      </c>
      <c r="M256" s="2"/>
      <c r="N256" s="2"/>
    </row>
    <row r="257" spans="2:14" x14ac:dyDescent="0.35">
      <c r="C257" s="18">
        <v>21</v>
      </c>
      <c r="D257" s="19" t="s">
        <v>71</v>
      </c>
      <c r="E257" s="20">
        <f t="shared" ref="E257" si="168">$B$234*E125+E155+E$165</f>
        <v>-5.6307896</v>
      </c>
      <c r="F257" s="21">
        <f t="shared" si="126"/>
        <v>-7.9350426500000015</v>
      </c>
      <c r="G257" s="2"/>
      <c r="H257" s="20">
        <f t="shared" ref="H257:I257" si="169">$B$234*H125+H155+H$165</f>
        <v>-8.6428783695667875</v>
      </c>
      <c r="I257" s="21">
        <f t="shared" si="169"/>
        <v>-11.260179450000001</v>
      </c>
      <c r="J257" s="2"/>
      <c r="K257" s="15">
        <f t="shared" si="128"/>
        <v>-2.3042530500000016</v>
      </c>
      <c r="L257" s="15">
        <f t="shared" si="129"/>
        <v>-2.6173010804332133</v>
      </c>
      <c r="M257" s="2"/>
      <c r="N257" s="2"/>
    </row>
    <row r="258" spans="2:14" x14ac:dyDescent="0.35">
      <c r="C258" s="18">
        <v>22</v>
      </c>
      <c r="D258" s="19" t="s">
        <v>72</v>
      </c>
      <c r="E258" s="20">
        <f t="shared" ref="E258" si="170">$B$234*E126+E156+E$165</f>
        <v>-10.8301696</v>
      </c>
      <c r="F258" s="21">
        <f t="shared" si="126"/>
        <v>-13.1344397</v>
      </c>
      <c r="G258" s="2"/>
      <c r="H258" s="20">
        <f t="shared" ref="H258:I258" si="171">$B$234*H126+H156+H$165</f>
        <v>-11.999041369566786</v>
      </c>
      <c r="I258" s="21">
        <f t="shared" si="171"/>
        <v>-14.6181755</v>
      </c>
      <c r="J258" s="2"/>
      <c r="K258" s="15">
        <f t="shared" si="128"/>
        <v>-2.3042701000000001</v>
      </c>
      <c r="L258" s="15">
        <f t="shared" si="129"/>
        <v>-2.6191341304332134</v>
      </c>
      <c r="M258" s="2"/>
      <c r="N258" s="2"/>
    </row>
    <row r="259" spans="2:14" x14ac:dyDescent="0.35">
      <c r="C259" s="18">
        <v>23</v>
      </c>
      <c r="D259" s="19" t="s">
        <v>73</v>
      </c>
      <c r="E259" s="20">
        <f t="shared" ref="E259" si="172">$B$234*E127+E157+E$165</f>
        <v>-3.4182065999999995</v>
      </c>
      <c r="F259" s="21">
        <f t="shared" si="126"/>
        <v>-5.7224766999999996</v>
      </c>
      <c r="G259" s="2"/>
      <c r="H259" s="20">
        <f t="shared" ref="H259:I259" si="173">$B$234*H127+H157+H$165</f>
        <v>-7.9921513695667867</v>
      </c>
      <c r="I259" s="21">
        <f t="shared" si="173"/>
        <v>-10.611285500000001</v>
      </c>
      <c r="J259" s="2"/>
      <c r="K259" s="15">
        <f t="shared" si="128"/>
        <v>-2.3042701000000001</v>
      </c>
      <c r="L259" s="15">
        <f t="shared" si="129"/>
        <v>-2.6191341304332143</v>
      </c>
      <c r="M259" s="2"/>
      <c r="N259" s="2"/>
    </row>
    <row r="260" spans="2:14" x14ac:dyDescent="0.35">
      <c r="C260" s="18">
        <v>24</v>
      </c>
      <c r="D260" s="19" t="s">
        <v>74</v>
      </c>
      <c r="E260" s="20">
        <f t="shared" ref="E260" si="174">$B$234*E128+E158+E$165</f>
        <v>0.1303894000000001</v>
      </c>
      <c r="F260" s="21">
        <f t="shared" si="126"/>
        <v>-2.1738496999999999</v>
      </c>
      <c r="G260" s="2"/>
      <c r="H260" s="20">
        <f t="shared" ref="H260:I260" si="175">$B$234*H128+H158+H$165</f>
        <v>-4.4162443695667868</v>
      </c>
      <c r="I260" s="21">
        <f t="shared" si="175"/>
        <v>-7.0320465000000008</v>
      </c>
      <c r="J260" s="2"/>
      <c r="K260" s="15">
        <f t="shared" si="128"/>
        <v>-2.3042391000000002</v>
      </c>
      <c r="L260" s="15">
        <f t="shared" si="129"/>
        <v>-2.615802130433214</v>
      </c>
      <c r="M260" s="2"/>
      <c r="N260" s="2"/>
    </row>
    <row r="261" spans="2:14" x14ac:dyDescent="0.35">
      <c r="C261" s="18">
        <v>25</v>
      </c>
      <c r="D261" s="19" t="s">
        <v>75</v>
      </c>
      <c r="E261" s="20">
        <f t="shared" ref="E261" si="176">$B$234*E129+E159+E$165</f>
        <v>-2.7852280999999999</v>
      </c>
      <c r="F261" s="21">
        <f t="shared" si="126"/>
        <v>-5.0894811500000001</v>
      </c>
      <c r="G261" s="2"/>
      <c r="H261" s="20">
        <f t="shared" ref="H261:I261" si="177">$B$234*H129+H159+H$165</f>
        <v>-7.2418533195667862</v>
      </c>
      <c r="I261" s="21">
        <f t="shared" si="177"/>
        <v>-9.8591543999999995</v>
      </c>
      <c r="J261" s="2"/>
      <c r="K261" s="15">
        <f t="shared" si="128"/>
        <v>-2.3042530500000002</v>
      </c>
      <c r="L261" s="15">
        <f t="shared" si="129"/>
        <v>-2.6173010804332133</v>
      </c>
      <c r="M261" s="2"/>
      <c r="N261" s="2"/>
    </row>
    <row r="262" spans="2:14" x14ac:dyDescent="0.35">
      <c r="C262" s="18">
        <v>26</v>
      </c>
      <c r="D262" s="19" t="s">
        <v>76</v>
      </c>
      <c r="E262" s="20">
        <f t="shared" ref="E262" si="178">$B$234*E130+E160+E$165</f>
        <v>-3.9178452500000001</v>
      </c>
      <c r="F262" s="21">
        <f t="shared" si="126"/>
        <v>-6.2220983000000007</v>
      </c>
      <c r="G262" s="2"/>
      <c r="H262" s="20">
        <f t="shared" ref="H262:I262" si="179">$B$234*H130+H160+H$165</f>
        <v>-7.029837619566786</v>
      </c>
      <c r="I262" s="21">
        <f t="shared" si="179"/>
        <v>-9.6471386999999993</v>
      </c>
      <c r="J262" s="2"/>
      <c r="K262" s="15">
        <f t="shared" si="128"/>
        <v>-2.3042530500000007</v>
      </c>
      <c r="L262" s="15">
        <f t="shared" si="129"/>
        <v>-2.6173010804332133</v>
      </c>
      <c r="M262" s="2"/>
      <c r="N262" s="2"/>
    </row>
    <row r="263" spans="2:14" ht="15" thickBot="1" x14ac:dyDescent="0.4">
      <c r="C263" s="51">
        <v>27</v>
      </c>
      <c r="D263" s="52" t="s">
        <v>77</v>
      </c>
      <c r="E263" s="53">
        <f t="shared" ref="E263" si="180">$B$234*E131+E161+E$165</f>
        <v>-6.1944060500000004</v>
      </c>
      <c r="F263" s="54">
        <f t="shared" si="126"/>
        <v>-8.4986591000000011</v>
      </c>
      <c r="G263" s="2"/>
      <c r="H263" s="53">
        <f t="shared" ref="H263:I263" si="181">$B$234*H131+H161+H$165</f>
        <v>-8.6975461695667864</v>
      </c>
      <c r="I263" s="54">
        <f t="shared" si="181"/>
        <v>-11.31468705</v>
      </c>
      <c r="J263" s="2"/>
      <c r="K263" s="15">
        <f t="shared" si="128"/>
        <v>-2.3042530500000007</v>
      </c>
      <c r="L263" s="15">
        <f t="shared" si="129"/>
        <v>-2.6171408804332135</v>
      </c>
      <c r="M263" s="2"/>
      <c r="N263" s="2"/>
    </row>
    <row r="264" spans="2:14" ht="15" thickBot="1" x14ac:dyDescent="0.4"/>
    <row r="265" spans="2:14" ht="29.5" thickBot="1" x14ac:dyDescent="0.4">
      <c r="B265" s="46" t="s">
        <v>85</v>
      </c>
    </row>
    <row r="266" spans="2:14" ht="29.5" thickBot="1" x14ac:dyDescent="0.4">
      <c r="C266" s="14" t="s">
        <v>10</v>
      </c>
      <c r="D266" s="22" t="s">
        <v>11</v>
      </c>
      <c r="E266" s="30" t="str">
        <f>$E$16</f>
        <v>2024/25 baseline</v>
      </c>
      <c r="F266" s="30" t="str">
        <f>$F$16</f>
        <v>2024/25 CMP423</v>
      </c>
      <c r="G266" s="6"/>
      <c r="H266" s="30" t="str">
        <f>$H$16</f>
        <v>2029/30 baseline</v>
      </c>
      <c r="I266" s="30" t="str">
        <f>$I$16</f>
        <v>2029/30 CMP423</v>
      </c>
      <c r="J266" s="6"/>
      <c r="K266" s="30" t="s">
        <v>5</v>
      </c>
      <c r="L266" s="30" t="s">
        <v>6</v>
      </c>
      <c r="M266" s="6"/>
      <c r="N266" s="6"/>
    </row>
    <row r="267" spans="2:14" x14ac:dyDescent="0.35">
      <c r="C267" s="57">
        <v>1</v>
      </c>
      <c r="D267" s="58" t="s">
        <v>51</v>
      </c>
      <c r="E267" s="59">
        <v>87.396328501123719</v>
      </c>
      <c r="F267" s="60">
        <v>72.404367698619637</v>
      </c>
      <c r="G267" s="8"/>
      <c r="H267" s="59">
        <v>247.73451236673236</v>
      </c>
      <c r="I267" s="60">
        <v>219.9873722714043</v>
      </c>
      <c r="J267" s="8"/>
      <c r="K267" s="15">
        <f t="shared" ref="K267:K293" si="182">F267-E267</f>
        <v>-14.991960802504082</v>
      </c>
      <c r="L267" s="15">
        <f t="shared" ref="L267:L293" si="183">I267-H267</f>
        <v>-27.747140095328064</v>
      </c>
      <c r="M267" s="8"/>
      <c r="N267" s="8"/>
    </row>
    <row r="268" spans="2:14" x14ac:dyDescent="0.35">
      <c r="C268" s="18">
        <v>2</v>
      </c>
      <c r="D268" s="19" t="s">
        <v>52</v>
      </c>
      <c r="E268" s="20">
        <v>39.953616816257302</v>
      </c>
      <c r="F268" s="21">
        <v>30.271278469438183</v>
      </c>
      <c r="G268" s="2"/>
      <c r="H268" s="20">
        <v>68.4075103874831</v>
      </c>
      <c r="I268" s="21">
        <v>56.438452539994593</v>
      </c>
      <c r="J268" s="2"/>
      <c r="K268" s="15">
        <f t="shared" si="182"/>
        <v>-9.6823383468191189</v>
      </c>
      <c r="L268" s="15">
        <f t="shared" si="183"/>
        <v>-11.969057847488507</v>
      </c>
      <c r="M268" s="2"/>
      <c r="N268" s="2"/>
    </row>
    <row r="269" spans="2:14" x14ac:dyDescent="0.35">
      <c r="C269" s="18">
        <v>3</v>
      </c>
      <c r="D269" s="19" t="s">
        <v>53</v>
      </c>
      <c r="E269" s="20">
        <v>12.984765126416347</v>
      </c>
      <c r="F269" s="21">
        <v>10.503994599782539</v>
      </c>
      <c r="G269" s="2"/>
      <c r="H269" s="20">
        <v>24.378581277177211</v>
      </c>
      <c r="I269" s="21">
        <v>21.438547389404938</v>
      </c>
      <c r="J269" s="2"/>
      <c r="K269" s="15">
        <f t="shared" si="182"/>
        <v>-2.4807705266338083</v>
      </c>
      <c r="L269" s="15">
        <f t="shared" si="183"/>
        <v>-2.9400338877722731</v>
      </c>
      <c r="M269" s="2"/>
      <c r="N269" s="2"/>
    </row>
    <row r="270" spans="2:14" x14ac:dyDescent="0.35">
      <c r="C270" s="18">
        <v>4</v>
      </c>
      <c r="D270" s="19" t="s">
        <v>54</v>
      </c>
      <c r="E270" s="20">
        <v>1.0735343051024375</v>
      </c>
      <c r="F270" s="21">
        <v>0.90713101182569456</v>
      </c>
      <c r="G270" s="2"/>
      <c r="H270" s="20">
        <v>8.068774396328152</v>
      </c>
      <c r="I270" s="21">
        <v>7.1012861922275938</v>
      </c>
      <c r="J270" s="2"/>
      <c r="K270" s="15">
        <f t="shared" si="182"/>
        <v>-0.16640329327674297</v>
      </c>
      <c r="L270" s="15">
        <f t="shared" si="183"/>
        <v>-0.96748820410055814</v>
      </c>
      <c r="M270" s="2"/>
      <c r="N270" s="2"/>
    </row>
    <row r="271" spans="2:14" x14ac:dyDescent="0.35">
      <c r="C271" s="18">
        <v>5</v>
      </c>
      <c r="D271" s="19" t="s">
        <v>55</v>
      </c>
      <c r="E271" s="20">
        <v>29.862242306734064</v>
      </c>
      <c r="F271" s="21">
        <v>23.377229857970931</v>
      </c>
      <c r="G271" s="2"/>
      <c r="H271" s="20">
        <v>48.264381508017507</v>
      </c>
      <c r="I271" s="21">
        <v>39.597672954573056</v>
      </c>
      <c r="J271" s="2"/>
      <c r="K271" s="15">
        <f t="shared" si="182"/>
        <v>-6.4850124487631327</v>
      </c>
      <c r="L271" s="15">
        <f t="shared" si="183"/>
        <v>-8.666708553444451</v>
      </c>
      <c r="M271" s="2"/>
      <c r="N271" s="2"/>
    </row>
    <row r="272" spans="2:14" x14ac:dyDescent="0.35">
      <c r="C272" s="18">
        <v>6</v>
      </c>
      <c r="D272" s="19" t="s">
        <v>56</v>
      </c>
      <c r="E272" s="20">
        <v>1.5814982173905126</v>
      </c>
      <c r="F272" s="21">
        <v>1.1627380949136352</v>
      </c>
      <c r="G272" s="2"/>
      <c r="H272" s="20">
        <v>2.1177505199349556</v>
      </c>
      <c r="I272" s="21">
        <v>1.6055072268322579</v>
      </c>
      <c r="J272" s="2"/>
      <c r="K272" s="15">
        <f t="shared" si="182"/>
        <v>-0.41876012247687733</v>
      </c>
      <c r="L272" s="15">
        <f t="shared" si="183"/>
        <v>-0.51224329310269767</v>
      </c>
      <c r="M272" s="2"/>
      <c r="N272" s="2"/>
    </row>
    <row r="273" spans="3:14" x14ac:dyDescent="0.35">
      <c r="C273" s="18">
        <v>7</v>
      </c>
      <c r="D273" s="19" t="s">
        <v>57</v>
      </c>
      <c r="E273" s="20">
        <v>4.1116177505435534</v>
      </c>
      <c r="F273" s="21">
        <v>3.3856072936229427</v>
      </c>
      <c r="G273" s="2"/>
      <c r="H273" s="20">
        <v>19.130983375233974</v>
      </c>
      <c r="I273" s="21">
        <v>15.93654658565374</v>
      </c>
      <c r="J273" s="2"/>
      <c r="K273" s="15">
        <f t="shared" si="182"/>
        <v>-0.72601045692061073</v>
      </c>
      <c r="L273" s="15">
        <f t="shared" si="183"/>
        <v>-3.1944367895802337</v>
      </c>
      <c r="M273" s="2"/>
      <c r="N273" s="2"/>
    </row>
    <row r="274" spans="3:14" x14ac:dyDescent="0.35">
      <c r="C274" s="18">
        <v>8</v>
      </c>
      <c r="D274" s="19" t="s">
        <v>58</v>
      </c>
      <c r="E274" s="20">
        <v>4.1150854929234004</v>
      </c>
      <c r="F274" s="21">
        <v>3.3619773507005997</v>
      </c>
      <c r="G274" s="2"/>
      <c r="H274" s="20">
        <v>2.7025062944027978</v>
      </c>
      <c r="I274" s="21">
        <v>3.7250334100070992</v>
      </c>
      <c r="J274" s="2"/>
      <c r="K274" s="15">
        <f t="shared" si="182"/>
        <v>-0.75310814222280076</v>
      </c>
      <c r="L274" s="15">
        <f t="shared" si="183"/>
        <v>1.0225271156043014</v>
      </c>
      <c r="M274" s="2"/>
      <c r="N274" s="2"/>
    </row>
    <row r="275" spans="3:14" x14ac:dyDescent="0.35">
      <c r="C275" s="18">
        <v>9</v>
      </c>
      <c r="D275" s="19" t="s">
        <v>59</v>
      </c>
      <c r="E275" s="20">
        <v>2.2018104028159997</v>
      </c>
      <c r="F275" s="21">
        <v>1.4875850332637994</v>
      </c>
      <c r="G275" s="2"/>
      <c r="H275" s="20">
        <v>0.77849599486470122</v>
      </c>
      <c r="I275" s="21">
        <v>1.8359481173028893</v>
      </c>
      <c r="J275" s="2"/>
      <c r="K275" s="15">
        <f t="shared" si="182"/>
        <v>-0.71422536955220028</v>
      </c>
      <c r="L275" s="15">
        <f t="shared" si="183"/>
        <v>1.0574521224381881</v>
      </c>
      <c r="M275" s="2"/>
      <c r="N275" s="2"/>
    </row>
    <row r="276" spans="3:14" x14ac:dyDescent="0.35">
      <c r="C276" s="18">
        <v>10</v>
      </c>
      <c r="D276" s="19" t="s">
        <v>60</v>
      </c>
      <c r="E276" s="20">
        <v>39.955859995817065</v>
      </c>
      <c r="F276" s="21">
        <v>29.543201671790115</v>
      </c>
      <c r="G276" s="2"/>
      <c r="H276" s="20">
        <v>91.940215698994123</v>
      </c>
      <c r="I276" s="21">
        <v>73.319354299013511</v>
      </c>
      <c r="J276" s="2"/>
      <c r="K276" s="15">
        <f t="shared" si="182"/>
        <v>-10.41265832402695</v>
      </c>
      <c r="L276" s="15">
        <f t="shared" si="183"/>
        <v>-18.620861399980612</v>
      </c>
      <c r="M276" s="2"/>
      <c r="N276" s="2"/>
    </row>
    <row r="277" spans="3:14" x14ac:dyDescent="0.35">
      <c r="C277" s="18">
        <v>11</v>
      </c>
      <c r="D277" s="19" t="s">
        <v>61</v>
      </c>
      <c r="E277" s="20">
        <v>44.318386028407033</v>
      </c>
      <c r="F277" s="21">
        <v>22.599830042398573</v>
      </c>
      <c r="G277" s="2"/>
      <c r="H277" s="20">
        <v>126.86205663742193</v>
      </c>
      <c r="I277" s="21">
        <v>86.54350118415303</v>
      </c>
      <c r="J277" s="2"/>
      <c r="K277" s="15">
        <f t="shared" si="182"/>
        <v>-21.718555986008461</v>
      </c>
      <c r="L277" s="15">
        <f t="shared" si="183"/>
        <v>-40.3185554532689</v>
      </c>
      <c r="M277" s="2"/>
      <c r="N277" s="2"/>
    </row>
    <row r="278" spans="3:14" x14ac:dyDescent="0.35">
      <c r="C278" s="18">
        <v>12</v>
      </c>
      <c r="D278" s="19" t="s">
        <v>62</v>
      </c>
      <c r="E278" s="20">
        <v>3.4630351693615622</v>
      </c>
      <c r="F278" s="21">
        <v>1.8012791605107592</v>
      </c>
      <c r="G278" s="2"/>
      <c r="H278" s="20">
        <v>14.670458495844212</v>
      </c>
      <c r="I278" s="21">
        <v>9.0094724070008567</v>
      </c>
      <c r="J278" s="2"/>
      <c r="K278" s="15">
        <f t="shared" si="182"/>
        <v>-1.661756008850803</v>
      </c>
      <c r="L278" s="15">
        <f t="shared" si="183"/>
        <v>-5.6609860888433552</v>
      </c>
      <c r="M278" s="2"/>
      <c r="N278" s="2"/>
    </row>
    <row r="279" spans="3:14" x14ac:dyDescent="0.35">
      <c r="C279" s="18">
        <v>13</v>
      </c>
      <c r="D279" s="19" t="s">
        <v>63</v>
      </c>
      <c r="E279" s="20">
        <v>26.996629346218896</v>
      </c>
      <c r="F279" s="21">
        <v>4.7582709824707612</v>
      </c>
      <c r="G279" s="2"/>
      <c r="H279" s="20">
        <v>14.096597767108559</v>
      </c>
      <c r="I279" s="21">
        <v>-7.3407151757169657</v>
      </c>
      <c r="J279" s="2"/>
      <c r="K279" s="15">
        <f t="shared" si="182"/>
        <v>-22.238358363748134</v>
      </c>
      <c r="L279" s="15">
        <f t="shared" si="183"/>
        <v>-21.437312942825525</v>
      </c>
      <c r="M279" s="2"/>
      <c r="N279" s="2"/>
    </row>
    <row r="280" spans="3:14" x14ac:dyDescent="0.35">
      <c r="C280" s="18">
        <v>14</v>
      </c>
      <c r="D280" s="19" t="s">
        <v>64</v>
      </c>
      <c r="E280" s="20">
        <v>16.712611095243876</v>
      </c>
      <c r="F280" s="21">
        <v>-10.55717203070305</v>
      </c>
      <c r="G280" s="2"/>
      <c r="H280" s="20">
        <v>3.7339780306294639</v>
      </c>
      <c r="I280" s="21">
        <v>-3.7421141662097086</v>
      </c>
      <c r="J280" s="2"/>
      <c r="K280" s="15">
        <f t="shared" si="182"/>
        <v>-27.269783125946926</v>
      </c>
      <c r="L280" s="15">
        <f t="shared" si="183"/>
        <v>-7.476092196839172</v>
      </c>
      <c r="M280" s="2"/>
      <c r="N280" s="2"/>
    </row>
    <row r="281" spans="3:14" x14ac:dyDescent="0.35">
      <c r="C281" s="18">
        <v>15</v>
      </c>
      <c r="D281" s="19" t="s">
        <v>65</v>
      </c>
      <c r="E281" s="20">
        <v>30.91797096891095</v>
      </c>
      <c r="F281" s="21">
        <v>-19.920431786805274</v>
      </c>
      <c r="G281" s="2"/>
      <c r="H281" s="20">
        <v>-18.595169080857076</v>
      </c>
      <c r="I281" s="21">
        <v>-89.318198077610788</v>
      </c>
      <c r="J281" s="2"/>
      <c r="K281" s="15">
        <f t="shared" si="182"/>
        <v>-50.838402755716224</v>
      </c>
      <c r="L281" s="15">
        <f t="shared" si="183"/>
        <v>-70.723028996753712</v>
      </c>
      <c r="M281" s="2"/>
      <c r="N281" s="2"/>
    </row>
    <row r="282" spans="3:14" x14ac:dyDescent="0.35">
      <c r="C282" s="18">
        <v>16</v>
      </c>
      <c r="D282" s="19" t="s">
        <v>66</v>
      </c>
      <c r="E282" s="20">
        <v>11.050566000924768</v>
      </c>
      <c r="F282" s="21">
        <v>-26.114200386503303</v>
      </c>
      <c r="G282" s="2"/>
      <c r="H282" s="20">
        <v>-32.970075323624172</v>
      </c>
      <c r="I282" s="21">
        <v>-79.582528783797045</v>
      </c>
      <c r="J282" s="2"/>
      <c r="K282" s="15">
        <f t="shared" si="182"/>
        <v>-37.164766387428074</v>
      </c>
      <c r="L282" s="15">
        <f t="shared" si="183"/>
        <v>-46.612453460172873</v>
      </c>
      <c r="M282" s="2"/>
      <c r="N282" s="2"/>
    </row>
    <row r="283" spans="3:14" x14ac:dyDescent="0.35">
      <c r="C283" s="18">
        <v>17</v>
      </c>
      <c r="D283" s="19" t="s">
        <v>67</v>
      </c>
      <c r="E283" s="20">
        <v>-1.5353929485605313</v>
      </c>
      <c r="F283" s="21">
        <v>-12.427848400934954</v>
      </c>
      <c r="G283" s="2"/>
      <c r="H283" s="20">
        <v>-16.678297979111548</v>
      </c>
      <c r="I283" s="21">
        <v>-25.448668165134258</v>
      </c>
      <c r="J283" s="2"/>
      <c r="K283" s="15">
        <f t="shared" si="182"/>
        <v>-10.892455452374422</v>
      </c>
      <c r="L283" s="15">
        <f t="shared" si="183"/>
        <v>-8.7703701860227099</v>
      </c>
      <c r="M283" s="2"/>
      <c r="N283" s="2"/>
    </row>
    <row r="284" spans="3:14" x14ac:dyDescent="0.35">
      <c r="C284" s="18">
        <v>18</v>
      </c>
      <c r="D284" s="19" t="s">
        <v>68</v>
      </c>
      <c r="E284" s="20">
        <v>5.1511318555348424</v>
      </c>
      <c r="F284" s="21">
        <v>-20.300949007476017</v>
      </c>
      <c r="G284" s="2"/>
      <c r="H284" s="20">
        <v>-50.869842621698631</v>
      </c>
      <c r="I284" s="21">
        <v>-62.143840294814801</v>
      </c>
      <c r="J284" s="2"/>
      <c r="K284" s="15">
        <f t="shared" si="182"/>
        <v>-25.45208086301086</v>
      </c>
      <c r="L284" s="15">
        <f t="shared" si="183"/>
        <v>-11.27399767311617</v>
      </c>
      <c r="M284" s="2"/>
      <c r="N284" s="2"/>
    </row>
    <row r="285" spans="3:14" x14ac:dyDescent="0.35">
      <c r="C285" s="18">
        <v>19</v>
      </c>
      <c r="D285" s="19" t="s">
        <v>69</v>
      </c>
      <c r="E285" s="20">
        <v>4.9720370613441602</v>
      </c>
      <c r="F285" s="21">
        <v>3.6140105831629197</v>
      </c>
      <c r="G285" s="2"/>
      <c r="H285" s="20">
        <v>-4.028802795679951</v>
      </c>
      <c r="I285" s="21">
        <v>-3.2079677053696294</v>
      </c>
      <c r="J285" s="2"/>
      <c r="K285" s="15">
        <f t="shared" si="182"/>
        <v>-1.3580264781812406</v>
      </c>
      <c r="L285" s="15">
        <f t="shared" si="183"/>
        <v>0.82083509031032165</v>
      </c>
      <c r="M285" s="2"/>
      <c r="N285" s="2"/>
    </row>
    <row r="286" spans="3:14" x14ac:dyDescent="0.35">
      <c r="C286" s="18">
        <v>20</v>
      </c>
      <c r="D286" s="19" t="s">
        <v>70</v>
      </c>
      <c r="E286" s="20">
        <v>1.3170684873804008</v>
      </c>
      <c r="F286" s="21">
        <v>-13.956881765607212</v>
      </c>
      <c r="G286" s="2"/>
      <c r="H286" s="20">
        <v>-3.6708511023293546</v>
      </c>
      <c r="I286" s="21">
        <v>-22.733893818188548</v>
      </c>
      <c r="J286" s="2"/>
      <c r="K286" s="15">
        <f t="shared" si="182"/>
        <v>-15.273950252987614</v>
      </c>
      <c r="L286" s="15">
        <f t="shared" si="183"/>
        <v>-19.063042715859194</v>
      </c>
      <c r="M286" s="2"/>
      <c r="N286" s="2"/>
    </row>
    <row r="287" spans="3:14" x14ac:dyDescent="0.35">
      <c r="C287" s="18">
        <v>21</v>
      </c>
      <c r="D287" s="19" t="s">
        <v>71</v>
      </c>
      <c r="E287" s="20">
        <v>0.88674503337723998</v>
      </c>
      <c r="F287" s="21">
        <v>-0.34362568206549027</v>
      </c>
      <c r="G287" s="2"/>
      <c r="H287" s="20">
        <v>-2.1647249857389692</v>
      </c>
      <c r="I287" s="21">
        <v>0.2557359193759714</v>
      </c>
      <c r="J287" s="2"/>
      <c r="K287" s="15">
        <f t="shared" si="182"/>
        <v>-1.2303707154427301</v>
      </c>
      <c r="L287" s="15">
        <f t="shared" si="183"/>
        <v>2.4204609051149406</v>
      </c>
      <c r="M287" s="2"/>
      <c r="N287" s="2"/>
    </row>
    <row r="288" spans="3:14" x14ac:dyDescent="0.35">
      <c r="C288" s="18">
        <v>22</v>
      </c>
      <c r="D288" s="19" t="s">
        <v>72</v>
      </c>
      <c r="E288" s="20">
        <v>-1.1900267934762319</v>
      </c>
      <c r="F288" s="21">
        <v>-4.6915785459834725</v>
      </c>
      <c r="G288" s="2"/>
      <c r="H288" s="20">
        <v>-5.1394831855574141</v>
      </c>
      <c r="I288" s="21">
        <v>-6.8794867155576869</v>
      </c>
      <c r="J288" s="2"/>
      <c r="K288" s="15">
        <f t="shared" si="182"/>
        <v>-3.5015517525072406</v>
      </c>
      <c r="L288" s="15">
        <f t="shared" si="183"/>
        <v>-1.7400035300002727</v>
      </c>
      <c r="M288" s="2"/>
      <c r="N288" s="2"/>
    </row>
    <row r="289" spans="2:14" x14ac:dyDescent="0.35">
      <c r="C289" s="18">
        <v>23</v>
      </c>
      <c r="D289" s="19" t="s">
        <v>73</v>
      </c>
      <c r="E289" s="20">
        <v>-0.98603132057239562</v>
      </c>
      <c r="F289" s="21">
        <v>-0.99732383400527658</v>
      </c>
      <c r="G289" s="2"/>
      <c r="H289" s="20">
        <v>-1.6826265998542222</v>
      </c>
      <c r="I289" s="21">
        <v>-1.2954914603267751</v>
      </c>
      <c r="J289" s="2"/>
      <c r="K289" s="15">
        <f t="shared" si="182"/>
        <v>-1.1292513432880957E-2</v>
      </c>
      <c r="L289" s="15">
        <f t="shared" si="183"/>
        <v>0.38713513952744716</v>
      </c>
      <c r="M289" s="2"/>
      <c r="N289" s="2"/>
    </row>
    <row r="290" spans="2:14" x14ac:dyDescent="0.35">
      <c r="C290" s="18">
        <v>24</v>
      </c>
      <c r="D290" s="19" t="s">
        <v>74</v>
      </c>
      <c r="E290" s="20">
        <v>-29.11147560104834</v>
      </c>
      <c r="F290" s="21">
        <v>-51.205779280979066</v>
      </c>
      <c r="G290" s="2"/>
      <c r="H290" s="20">
        <v>-72.2665173057228</v>
      </c>
      <c r="I290" s="21">
        <v>-97.20181831043972</v>
      </c>
      <c r="J290" s="2"/>
      <c r="K290" s="15">
        <f t="shared" si="182"/>
        <v>-22.094303679930725</v>
      </c>
      <c r="L290" s="15">
        <f t="shared" si="183"/>
        <v>-24.935301004716919</v>
      </c>
      <c r="M290" s="2"/>
      <c r="N290" s="2"/>
    </row>
    <row r="291" spans="2:14" x14ac:dyDescent="0.35">
      <c r="C291" s="18">
        <v>25</v>
      </c>
      <c r="D291" s="19" t="s">
        <v>75</v>
      </c>
      <c r="E291" s="20">
        <v>-8.9537926749389278</v>
      </c>
      <c r="F291" s="21">
        <v>-18.237068920654462</v>
      </c>
      <c r="G291" s="2"/>
      <c r="H291" s="20">
        <v>-23.50684096161423</v>
      </c>
      <c r="I291" s="21">
        <v>-31.503958084525348</v>
      </c>
      <c r="J291" s="2"/>
      <c r="K291" s="15">
        <f t="shared" si="182"/>
        <v>-9.283276245715534</v>
      </c>
      <c r="L291" s="15">
        <f t="shared" si="183"/>
        <v>-7.9971171229111171</v>
      </c>
      <c r="M291" s="2"/>
      <c r="N291" s="2"/>
    </row>
    <row r="292" spans="2:14" x14ac:dyDescent="0.35">
      <c r="C292" s="18">
        <v>26</v>
      </c>
      <c r="D292" s="19" t="s">
        <v>76</v>
      </c>
      <c r="E292" s="20">
        <v>-14.38967928366341</v>
      </c>
      <c r="F292" s="21">
        <v>-27.947470110820824</v>
      </c>
      <c r="G292" s="2"/>
      <c r="H292" s="20">
        <v>-26.614675044475558</v>
      </c>
      <c r="I292" s="21">
        <v>-59.406406143045146</v>
      </c>
      <c r="J292" s="2"/>
      <c r="K292" s="15">
        <f t="shared" si="182"/>
        <v>-13.557790827157413</v>
      </c>
      <c r="L292" s="15">
        <f t="shared" si="183"/>
        <v>-32.791731098569585</v>
      </c>
      <c r="M292" s="2"/>
      <c r="N292" s="2"/>
    </row>
    <row r="293" spans="2:14" ht="15" thickBot="1" x14ac:dyDescent="0.4">
      <c r="C293" s="51">
        <v>27</v>
      </c>
      <c r="D293" s="52" t="s">
        <v>77</v>
      </c>
      <c r="E293" s="53">
        <v>-5.3627537227449702</v>
      </c>
      <c r="F293" s="54">
        <v>-8.0906178183924755</v>
      </c>
      <c r="G293" s="2"/>
      <c r="H293" s="53">
        <v>-4.1710864270558332</v>
      </c>
      <c r="I293" s="54">
        <v>-5.7099875922883472</v>
      </c>
      <c r="J293" s="2"/>
      <c r="K293" s="15">
        <f t="shared" si="182"/>
        <v>-2.7278640956475053</v>
      </c>
      <c r="L293" s="15">
        <f t="shared" si="183"/>
        <v>-1.538901165232514</v>
      </c>
      <c r="M293" s="2"/>
      <c r="N293" s="2"/>
    </row>
    <row r="294" spans="2:14" ht="15" thickBot="1" x14ac:dyDescent="0.4">
      <c r="F294"/>
      <c r="G294"/>
      <c r="H294"/>
      <c r="I294"/>
      <c r="J294"/>
      <c r="K294"/>
      <c r="L294"/>
      <c r="M294"/>
      <c r="N294"/>
    </row>
    <row r="295" spans="2:14" ht="44" thickBot="1" x14ac:dyDescent="0.4">
      <c r="B295" s="46" t="s">
        <v>86</v>
      </c>
      <c r="F295"/>
      <c r="G295"/>
      <c r="H295"/>
      <c r="I295"/>
      <c r="J295"/>
      <c r="K295"/>
      <c r="L295"/>
      <c r="M295"/>
      <c r="N295"/>
    </row>
    <row r="296" spans="2:14" ht="29.5" thickBot="1" x14ac:dyDescent="0.4">
      <c r="C296" s="14" t="s">
        <v>10</v>
      </c>
      <c r="D296" s="22" t="s">
        <v>11</v>
      </c>
      <c r="E296" s="30" t="str">
        <f>$E$16</f>
        <v>2024/25 baseline</v>
      </c>
      <c r="F296" s="30" t="str">
        <f>$F$16</f>
        <v>2024/25 CMP423</v>
      </c>
      <c r="G296" s="6"/>
      <c r="H296" s="30" t="str">
        <f>$H$16</f>
        <v>2029/30 baseline</v>
      </c>
      <c r="I296" s="30" t="str">
        <f>$I$16</f>
        <v>2029/30 CMP423</v>
      </c>
      <c r="J296" s="6"/>
      <c r="K296" s="30" t="s">
        <v>5</v>
      </c>
      <c r="L296" s="30" t="s">
        <v>6</v>
      </c>
      <c r="M296" s="6"/>
      <c r="N296" s="6"/>
    </row>
    <row r="297" spans="2:14" x14ac:dyDescent="0.35">
      <c r="C297" s="25">
        <v>1</v>
      </c>
      <c r="D297" s="26" t="s">
        <v>12</v>
      </c>
      <c r="E297" s="33">
        <v>0</v>
      </c>
      <c r="F297" s="33">
        <v>0</v>
      </c>
      <c r="G297" s="9"/>
      <c r="H297" s="33">
        <v>0</v>
      </c>
      <c r="I297" s="34">
        <v>0</v>
      </c>
      <c r="J297" s="7"/>
      <c r="K297" s="33">
        <v>0</v>
      </c>
      <c r="L297" s="34">
        <v>0</v>
      </c>
      <c r="M297" s="7"/>
      <c r="N297" s="7"/>
    </row>
    <row r="298" spans="2:14" x14ac:dyDescent="0.35">
      <c r="C298" s="62">
        <v>2</v>
      </c>
      <c r="D298" s="63" t="s">
        <v>13</v>
      </c>
      <c r="E298" s="64">
        <v>0</v>
      </c>
      <c r="F298" s="64">
        <v>0</v>
      </c>
      <c r="G298" s="9"/>
      <c r="H298" s="35">
        <v>0</v>
      </c>
      <c r="I298" s="36">
        <v>0</v>
      </c>
      <c r="J298" s="7"/>
      <c r="K298" s="35">
        <v>0</v>
      </c>
      <c r="L298" s="36">
        <v>0</v>
      </c>
      <c r="M298" s="7"/>
      <c r="N298" s="7"/>
    </row>
    <row r="299" spans="2:14" x14ac:dyDescent="0.35">
      <c r="C299" s="62">
        <v>3</v>
      </c>
      <c r="D299" s="63" t="s">
        <v>14</v>
      </c>
      <c r="E299" s="64">
        <v>0</v>
      </c>
      <c r="F299" s="64">
        <v>0</v>
      </c>
      <c r="G299" s="9"/>
      <c r="H299" s="35">
        <v>0</v>
      </c>
      <c r="I299" s="36">
        <v>12.39997258519506</v>
      </c>
      <c r="J299" s="7"/>
      <c r="K299" s="35">
        <v>0</v>
      </c>
      <c r="L299" s="36">
        <v>12.39997258519506</v>
      </c>
      <c r="M299" s="7"/>
      <c r="N299" s="7"/>
    </row>
    <row r="300" spans="2:14" x14ac:dyDescent="0.35">
      <c r="C300" s="62">
        <v>4</v>
      </c>
      <c r="D300" s="63" t="s">
        <v>15</v>
      </c>
      <c r="E300" s="64">
        <v>0</v>
      </c>
      <c r="F300" s="64">
        <v>26.829351644681964</v>
      </c>
      <c r="G300" s="9"/>
      <c r="H300" s="35">
        <v>0</v>
      </c>
      <c r="I300" s="36">
        <v>41.268322431231326</v>
      </c>
      <c r="J300" s="7"/>
      <c r="K300" s="35">
        <v>0</v>
      </c>
      <c r="L300" s="36">
        <v>41.268322431231326</v>
      </c>
      <c r="M300" s="7"/>
      <c r="N300" s="7"/>
    </row>
    <row r="301" spans="2:14" x14ac:dyDescent="0.35">
      <c r="C301" s="62">
        <v>5</v>
      </c>
      <c r="D301" s="63" t="s">
        <v>16</v>
      </c>
      <c r="E301" s="64">
        <v>0</v>
      </c>
      <c r="F301" s="64">
        <v>27.060804249676039</v>
      </c>
      <c r="G301" s="9"/>
      <c r="H301" s="35">
        <v>0</v>
      </c>
      <c r="I301" s="36">
        <v>50.272721492134558</v>
      </c>
      <c r="J301" s="7"/>
      <c r="K301" s="35">
        <v>0</v>
      </c>
      <c r="L301" s="36">
        <v>50.272721492134558</v>
      </c>
      <c r="M301" s="7"/>
      <c r="N301" s="7"/>
    </row>
    <row r="302" spans="2:14" x14ac:dyDescent="0.35">
      <c r="C302" s="62">
        <v>6</v>
      </c>
      <c r="D302" s="63" t="s">
        <v>17</v>
      </c>
      <c r="E302" s="64">
        <v>0</v>
      </c>
      <c r="F302" s="64">
        <v>21.756424567960369</v>
      </c>
      <c r="G302" s="9"/>
      <c r="H302" s="35">
        <v>0</v>
      </c>
      <c r="I302" s="36">
        <v>38.115566314405868</v>
      </c>
      <c r="J302" s="7"/>
      <c r="K302" s="35">
        <v>0</v>
      </c>
      <c r="L302" s="36">
        <v>38.115566314405868</v>
      </c>
      <c r="M302" s="7"/>
      <c r="N302" s="7"/>
    </row>
    <row r="303" spans="2:14" x14ac:dyDescent="0.35">
      <c r="C303" s="62">
        <v>7</v>
      </c>
      <c r="D303" s="63" t="s">
        <v>18</v>
      </c>
      <c r="E303" s="64">
        <v>0</v>
      </c>
      <c r="F303" s="64">
        <v>51.803688941968396</v>
      </c>
      <c r="G303" s="9"/>
      <c r="H303" s="35">
        <v>6.3696423353678702</v>
      </c>
      <c r="I303" s="36">
        <v>87.298425890876516</v>
      </c>
      <c r="J303" s="7"/>
      <c r="K303" s="35">
        <v>6.3696423353678702</v>
      </c>
      <c r="L303" s="36">
        <v>87.298425890876516</v>
      </c>
      <c r="M303" s="7"/>
      <c r="N303" s="7"/>
    </row>
    <row r="304" spans="2:14" x14ac:dyDescent="0.35">
      <c r="C304" s="62">
        <v>8</v>
      </c>
      <c r="D304" s="63" t="s">
        <v>19</v>
      </c>
      <c r="E304" s="64">
        <v>9.2013398559249673</v>
      </c>
      <c r="F304" s="64">
        <v>55.704065892650419</v>
      </c>
      <c r="G304" s="9"/>
      <c r="H304" s="35">
        <v>11.445761742221496</v>
      </c>
      <c r="I304" s="36">
        <v>83.284243205017376</v>
      </c>
      <c r="J304" s="7"/>
      <c r="K304" s="35">
        <v>11.445761742221496</v>
      </c>
      <c r="L304" s="36">
        <v>83.284243205017376</v>
      </c>
      <c r="M304" s="7"/>
      <c r="N304" s="7"/>
    </row>
    <row r="305" spans="3:14" x14ac:dyDescent="0.35">
      <c r="C305" s="62">
        <v>9</v>
      </c>
      <c r="D305" s="63" t="s">
        <v>20</v>
      </c>
      <c r="E305" s="64">
        <v>4.9673524726669704</v>
      </c>
      <c r="F305" s="64">
        <v>77.149435827052784</v>
      </c>
      <c r="G305" s="9"/>
      <c r="H305" s="35">
        <v>27.148823210713196</v>
      </c>
      <c r="I305" s="36">
        <v>138.91949142048844</v>
      </c>
      <c r="J305" s="7"/>
      <c r="K305" s="35">
        <v>27.148823210713196</v>
      </c>
      <c r="L305" s="36">
        <v>138.91949142048844</v>
      </c>
      <c r="M305" s="7"/>
      <c r="N305" s="7"/>
    </row>
    <row r="306" spans="3:14" x14ac:dyDescent="0.35">
      <c r="C306" s="62">
        <v>10</v>
      </c>
      <c r="D306" s="63" t="s">
        <v>21</v>
      </c>
      <c r="E306" s="64">
        <v>7.5443595787661941</v>
      </c>
      <c r="F306" s="64">
        <v>27.636284969017588</v>
      </c>
      <c r="G306" s="9"/>
      <c r="H306" s="35">
        <v>5.6528147733676848</v>
      </c>
      <c r="I306" s="36">
        <v>36.19811149224806</v>
      </c>
      <c r="J306" s="7"/>
      <c r="K306" s="35">
        <v>5.6528147733676848</v>
      </c>
      <c r="L306" s="36">
        <v>36.19811149224806</v>
      </c>
      <c r="M306" s="7"/>
      <c r="N306" s="7"/>
    </row>
    <row r="307" spans="3:14" x14ac:dyDescent="0.35">
      <c r="C307" s="62">
        <v>11</v>
      </c>
      <c r="D307" s="63" t="s">
        <v>22</v>
      </c>
      <c r="E307" s="64">
        <v>13.945336291833115</v>
      </c>
      <c r="F307" s="64">
        <v>57.284680228903952</v>
      </c>
      <c r="G307" s="9"/>
      <c r="H307" s="35">
        <v>28.44568740577742</v>
      </c>
      <c r="I307" s="36">
        <v>95.461026308463204</v>
      </c>
      <c r="J307" s="7"/>
      <c r="K307" s="35">
        <v>28.44568740577742</v>
      </c>
      <c r="L307" s="36">
        <v>95.461026308463204</v>
      </c>
      <c r="M307" s="7"/>
      <c r="N307" s="7"/>
    </row>
    <row r="308" spans="3:14" x14ac:dyDescent="0.35">
      <c r="C308" s="62">
        <v>12</v>
      </c>
      <c r="D308" s="63" t="s">
        <v>23</v>
      </c>
      <c r="E308" s="64">
        <v>21.339980849926938</v>
      </c>
      <c r="F308" s="64">
        <v>65.986461959236223</v>
      </c>
      <c r="G308" s="9"/>
      <c r="H308" s="35">
        <v>39.457105276833417</v>
      </c>
      <c r="I308" s="36">
        <v>108.20493112791218</v>
      </c>
      <c r="J308" s="7"/>
      <c r="K308" s="35">
        <v>39.457105276833417</v>
      </c>
      <c r="L308" s="36">
        <v>108.20493112791218</v>
      </c>
      <c r="M308" s="7"/>
      <c r="N308" s="7"/>
    </row>
    <row r="309" spans="3:14" x14ac:dyDescent="0.35">
      <c r="C309" s="62">
        <v>13</v>
      </c>
      <c r="D309" s="63" t="s">
        <v>24</v>
      </c>
      <c r="E309" s="64">
        <v>35.113549831411326</v>
      </c>
      <c r="F309" s="64">
        <v>96.417070968285856</v>
      </c>
      <c r="G309" s="9"/>
      <c r="H309" s="35">
        <v>48.762374568585962</v>
      </c>
      <c r="I309" s="36">
        <v>143.59370861219608</v>
      </c>
      <c r="J309" s="7"/>
      <c r="K309" s="35">
        <v>48.762374568585962</v>
      </c>
      <c r="L309" s="36">
        <v>143.59370861219608</v>
      </c>
      <c r="M309" s="7"/>
      <c r="N309" s="7"/>
    </row>
    <row r="310" spans="3:14" ht="15" thickBot="1" x14ac:dyDescent="0.4">
      <c r="C310" s="65">
        <v>14</v>
      </c>
      <c r="D310" s="38" t="s">
        <v>25</v>
      </c>
      <c r="E310" s="66">
        <v>19.950810229374859</v>
      </c>
      <c r="F310" s="66">
        <v>49.135466494498985</v>
      </c>
      <c r="G310" s="9"/>
      <c r="H310" s="39">
        <v>12.58629887121365</v>
      </c>
      <c r="I310" s="40">
        <v>57.276334558943574</v>
      </c>
      <c r="J310" s="7"/>
      <c r="K310" s="39">
        <v>12.58629887121365</v>
      </c>
      <c r="L310" s="40">
        <v>57.276334558943574</v>
      </c>
      <c r="M310" s="7"/>
      <c r="N310" s="7"/>
    </row>
  </sheetData>
  <mergeCells count="1">
    <mergeCell ref="B49:C4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2865-80D7-4AF7-987D-98C7121D1585}">
  <dimension ref="B2:G310"/>
  <sheetViews>
    <sheetView zoomScale="90" zoomScaleNormal="90" workbookViewId="0">
      <selection activeCell="E32" sqref="E32"/>
    </sheetView>
  </sheetViews>
  <sheetFormatPr defaultColWidth="8.81640625" defaultRowHeight="14.5" x14ac:dyDescent="0.35"/>
  <cols>
    <col min="2" max="2" width="17.453125" bestFit="1" customWidth="1"/>
    <col min="3" max="3" width="8.7265625" bestFit="1" customWidth="1"/>
    <col min="4" max="4" width="34.1796875" bestFit="1" customWidth="1"/>
    <col min="5" max="5" width="13.26953125" style="5" customWidth="1"/>
    <col min="6" max="6" width="12.7265625" style="5" bestFit="1" customWidth="1"/>
    <col min="7" max="7" width="16.26953125" bestFit="1" customWidth="1"/>
    <col min="17" max="17" width="18.7265625" bestFit="1" customWidth="1"/>
  </cols>
  <sheetData>
    <row r="2" spans="2:7" ht="21" customHeight="1" x14ac:dyDescent="0.35">
      <c r="B2" s="107" t="s">
        <v>89</v>
      </c>
    </row>
    <row r="3" spans="2:7" ht="21" customHeight="1" x14ac:dyDescent="0.35">
      <c r="B3" s="110" t="s">
        <v>90</v>
      </c>
      <c r="C3" s="108"/>
      <c r="D3" s="109" t="s">
        <v>6</v>
      </c>
    </row>
    <row r="4" spans="2:7" ht="21" customHeight="1" x14ac:dyDescent="0.35">
      <c r="B4" s="110" t="s">
        <v>91</v>
      </c>
      <c r="C4" s="108"/>
      <c r="D4" s="109" t="s">
        <v>97</v>
      </c>
    </row>
    <row r="5" spans="2:7" ht="21" customHeight="1" x14ac:dyDescent="0.35">
      <c r="B5" s="110" t="s">
        <v>92</v>
      </c>
      <c r="C5" s="108"/>
      <c r="D5" s="109" t="s">
        <v>93</v>
      </c>
    </row>
    <row r="6" spans="2:7" ht="21" customHeight="1" x14ac:dyDescent="0.35">
      <c r="B6" s="110" t="s">
        <v>94</v>
      </c>
      <c r="C6" s="108"/>
      <c r="D6" s="109" t="s">
        <v>95</v>
      </c>
    </row>
    <row r="7" spans="2:7" ht="15" thickBot="1" x14ac:dyDescent="0.4"/>
    <row r="8" spans="2:7" ht="29" x14ac:dyDescent="0.35">
      <c r="E8" s="30" t="s">
        <v>3</v>
      </c>
      <c r="F8" s="30" t="s">
        <v>4</v>
      </c>
      <c r="G8" s="30" t="s">
        <v>87</v>
      </c>
    </row>
    <row r="9" spans="2:7" x14ac:dyDescent="0.35">
      <c r="D9" t="s">
        <v>7</v>
      </c>
      <c r="E9" s="67">
        <v>1440.2784216369166</v>
      </c>
      <c r="F9" s="67">
        <v>1070.5232107218483</v>
      </c>
      <c r="G9" s="67">
        <v>1285.807687315682</v>
      </c>
    </row>
    <row r="10" spans="2:7" x14ac:dyDescent="0.35">
      <c r="D10" t="s">
        <v>8</v>
      </c>
      <c r="E10" s="67">
        <v>4735.1369611142809</v>
      </c>
      <c r="F10" s="67">
        <v>5104.8921720293492</v>
      </c>
      <c r="G10" s="67">
        <v>4889.6076954355158</v>
      </c>
    </row>
    <row r="13" spans="2:7" ht="207.65" customHeight="1" x14ac:dyDescent="0.35"/>
    <row r="14" spans="2:7" ht="15" thickBot="1" x14ac:dyDescent="0.4"/>
    <row r="15" spans="2:7" ht="44" thickBot="1" x14ac:dyDescent="0.4">
      <c r="B15" s="32" t="s">
        <v>9</v>
      </c>
    </row>
    <row r="16" spans="2:7" ht="29.5" thickBot="1" x14ac:dyDescent="0.4">
      <c r="C16" s="14" t="s">
        <v>10</v>
      </c>
      <c r="D16" s="22" t="s">
        <v>11</v>
      </c>
      <c r="E16" s="30" t="s">
        <v>3</v>
      </c>
      <c r="F16" s="30" t="s">
        <v>4</v>
      </c>
      <c r="G16" s="30" t="str">
        <f>G8</f>
        <v>2029/30 CMP423 &amp; CMP444</v>
      </c>
    </row>
    <row r="17" spans="2:7" x14ac:dyDescent="0.35">
      <c r="C17" s="25">
        <v>1</v>
      </c>
      <c r="D17" s="26" t="s">
        <v>12</v>
      </c>
      <c r="E17" s="33">
        <v>0</v>
      </c>
      <c r="F17" s="34">
        <v>0</v>
      </c>
      <c r="G17" s="34">
        <v>0</v>
      </c>
    </row>
    <row r="18" spans="2:7" x14ac:dyDescent="0.35">
      <c r="C18" s="62">
        <v>2</v>
      </c>
      <c r="D18" s="63" t="s">
        <v>13</v>
      </c>
      <c r="E18" s="64">
        <v>0</v>
      </c>
      <c r="F18" s="68">
        <v>0</v>
      </c>
      <c r="G18" s="68">
        <v>0</v>
      </c>
    </row>
    <row r="19" spans="2:7" x14ac:dyDescent="0.35">
      <c r="C19" s="62">
        <v>3</v>
      </c>
      <c r="D19" s="63" t="s">
        <v>14</v>
      </c>
      <c r="E19" s="64">
        <v>0</v>
      </c>
      <c r="F19" s="68">
        <v>5.2146809999999997</v>
      </c>
      <c r="G19" s="68">
        <v>5.2146809999999997</v>
      </c>
    </row>
    <row r="20" spans="2:7" x14ac:dyDescent="0.35">
      <c r="C20" s="62">
        <v>4</v>
      </c>
      <c r="D20" s="63" t="s">
        <v>15</v>
      </c>
      <c r="E20" s="64">
        <v>0</v>
      </c>
      <c r="F20" s="68">
        <v>10.682646</v>
      </c>
      <c r="G20" s="68">
        <v>10.682646</v>
      </c>
    </row>
    <row r="21" spans="2:7" x14ac:dyDescent="0.35">
      <c r="C21" s="62">
        <v>5</v>
      </c>
      <c r="D21" s="63" t="s">
        <v>16</v>
      </c>
      <c r="E21" s="64">
        <v>0</v>
      </c>
      <c r="F21" s="68">
        <v>13.82131</v>
      </c>
      <c r="G21" s="68">
        <v>13.82131</v>
      </c>
    </row>
    <row r="22" spans="2:7" x14ac:dyDescent="0.35">
      <c r="C22" s="62">
        <v>6</v>
      </c>
      <c r="D22" s="63" t="s">
        <v>17</v>
      </c>
      <c r="E22" s="64">
        <v>0</v>
      </c>
      <c r="F22" s="68">
        <v>15.641273</v>
      </c>
      <c r="G22" s="68">
        <v>15.641273</v>
      </c>
    </row>
    <row r="23" spans="2:7" x14ac:dyDescent="0.35">
      <c r="C23" s="62">
        <v>7</v>
      </c>
      <c r="D23" s="63" t="s">
        <v>18</v>
      </c>
      <c r="E23" s="64">
        <v>1.400242</v>
      </c>
      <c r="F23" s="68">
        <v>19.190867000000001</v>
      </c>
      <c r="G23" s="68">
        <v>19.190867000000001</v>
      </c>
    </row>
    <row r="24" spans="2:7" x14ac:dyDescent="0.35">
      <c r="C24" s="62">
        <v>8</v>
      </c>
      <c r="D24" s="63" t="s">
        <v>19</v>
      </c>
      <c r="E24" s="64">
        <v>2.8345150000000001</v>
      </c>
      <c r="F24" s="68">
        <v>20.625139000000001</v>
      </c>
      <c r="G24" s="68">
        <v>20.625139000000001</v>
      </c>
    </row>
    <row r="25" spans="2:7" x14ac:dyDescent="0.35">
      <c r="C25" s="62">
        <v>9</v>
      </c>
      <c r="D25" s="63" t="s">
        <v>20</v>
      </c>
      <c r="E25" s="64">
        <v>4.3212989999999998</v>
      </c>
      <c r="F25" s="68">
        <v>22.111923000000001</v>
      </c>
      <c r="G25" s="68">
        <v>22.111923000000001</v>
      </c>
    </row>
    <row r="26" spans="2:7" x14ac:dyDescent="0.35">
      <c r="C26" s="62">
        <v>10</v>
      </c>
      <c r="D26" s="63" t="s">
        <v>21</v>
      </c>
      <c r="E26" s="64">
        <v>3.292392</v>
      </c>
      <c r="F26" s="68">
        <v>21.083017000000002</v>
      </c>
      <c r="G26" s="68">
        <v>21.083017000000002</v>
      </c>
    </row>
    <row r="27" spans="2:7" x14ac:dyDescent="0.35">
      <c r="C27" s="62">
        <v>11</v>
      </c>
      <c r="D27" s="63" t="s">
        <v>22</v>
      </c>
      <c r="E27" s="64">
        <v>7.5515030000000003</v>
      </c>
      <c r="F27" s="68">
        <v>25.342127000000001</v>
      </c>
      <c r="G27" s="68">
        <v>25.342127000000001</v>
      </c>
    </row>
    <row r="28" spans="2:7" x14ac:dyDescent="0.35">
      <c r="C28" s="62">
        <v>12</v>
      </c>
      <c r="D28" s="63" t="s">
        <v>23</v>
      </c>
      <c r="E28" s="64">
        <v>10.210744999999999</v>
      </c>
      <c r="F28" s="68">
        <v>28.001369</v>
      </c>
      <c r="G28" s="68">
        <v>28.001369</v>
      </c>
    </row>
    <row r="29" spans="2:7" x14ac:dyDescent="0.35">
      <c r="C29" s="62">
        <v>13</v>
      </c>
      <c r="D29" s="63" t="s">
        <v>24</v>
      </c>
      <c r="E29" s="64">
        <v>9.1479579999999991</v>
      </c>
      <c r="F29" s="68">
        <v>26.938582</v>
      </c>
      <c r="G29" s="68">
        <v>26.938582</v>
      </c>
    </row>
    <row r="30" spans="2:7" ht="15" thickBot="1" x14ac:dyDescent="0.4">
      <c r="C30" s="65">
        <v>14</v>
      </c>
      <c r="D30" s="69" t="s">
        <v>25</v>
      </c>
      <c r="E30" s="66">
        <v>5.0104709999999999</v>
      </c>
      <c r="F30" s="70">
        <v>22.801095</v>
      </c>
      <c r="G30" s="70">
        <v>22.801095</v>
      </c>
    </row>
    <row r="31" spans="2:7" ht="98.5" customHeight="1" thickBot="1" x14ac:dyDescent="0.4"/>
    <row r="32" spans="2:7" ht="44" thickBot="1" x14ac:dyDescent="0.4">
      <c r="B32" s="71" t="s">
        <v>26</v>
      </c>
    </row>
    <row r="33" spans="3:7" ht="29.5" thickBot="1" x14ac:dyDescent="0.4">
      <c r="C33" s="72" t="s">
        <v>10</v>
      </c>
      <c r="D33" s="73" t="s">
        <v>11</v>
      </c>
      <c r="E33" s="30" t="s">
        <v>3</v>
      </c>
      <c r="F33" s="30" t="s">
        <v>4</v>
      </c>
      <c r="G33" s="30" t="str">
        <f>$G$16</f>
        <v>2029/30 CMP423 &amp; CMP444</v>
      </c>
    </row>
    <row r="34" spans="3:7" x14ac:dyDescent="0.35">
      <c r="C34" s="74">
        <v>1</v>
      </c>
      <c r="D34" s="75" t="s">
        <v>12</v>
      </c>
      <c r="E34" s="76">
        <v>0</v>
      </c>
      <c r="F34" s="77">
        <v>0</v>
      </c>
      <c r="G34" s="77">
        <v>0</v>
      </c>
    </row>
    <row r="35" spans="3:7" x14ac:dyDescent="0.35">
      <c r="C35" s="62">
        <v>2</v>
      </c>
      <c r="D35" s="63" t="s">
        <v>13</v>
      </c>
      <c r="E35" s="64">
        <v>0</v>
      </c>
      <c r="F35" s="68">
        <v>0</v>
      </c>
      <c r="G35" s="68">
        <v>0</v>
      </c>
    </row>
    <row r="36" spans="3:7" x14ac:dyDescent="0.35">
      <c r="C36" s="62">
        <v>3</v>
      </c>
      <c r="D36" s="63" t="s">
        <v>14</v>
      </c>
      <c r="E36" s="64">
        <v>0</v>
      </c>
      <c r="F36" s="68">
        <v>0.63217599999999996</v>
      </c>
      <c r="G36" s="68">
        <v>0.63217599999999996</v>
      </c>
    </row>
    <row r="37" spans="3:7" x14ac:dyDescent="0.35">
      <c r="C37" s="62">
        <v>4</v>
      </c>
      <c r="D37" s="63" t="s">
        <v>15</v>
      </c>
      <c r="E37" s="64">
        <v>0</v>
      </c>
      <c r="F37" s="68">
        <v>1.3968020000000001</v>
      </c>
      <c r="G37" s="68">
        <v>1.3968020000000001</v>
      </c>
    </row>
    <row r="38" spans="3:7" x14ac:dyDescent="0.35">
      <c r="C38" s="62">
        <v>5</v>
      </c>
      <c r="D38" s="63" t="s">
        <v>16</v>
      </c>
      <c r="E38" s="64">
        <v>0</v>
      </c>
      <c r="F38" s="68">
        <v>1.7306189999999999</v>
      </c>
      <c r="G38" s="68">
        <v>1.7306189999999999</v>
      </c>
    </row>
    <row r="39" spans="3:7" x14ac:dyDescent="0.35">
      <c r="C39" s="62">
        <v>6</v>
      </c>
      <c r="D39" s="63" t="s">
        <v>17</v>
      </c>
      <c r="E39" s="64">
        <v>0</v>
      </c>
      <c r="F39" s="68">
        <v>1.982467</v>
      </c>
      <c r="G39" s="68">
        <v>1.982467</v>
      </c>
    </row>
    <row r="40" spans="3:7" x14ac:dyDescent="0.35">
      <c r="C40" s="62">
        <v>7</v>
      </c>
      <c r="D40" s="63" t="s">
        <v>18</v>
      </c>
      <c r="E40" s="64">
        <v>0.18534500000000001</v>
      </c>
      <c r="F40" s="68">
        <v>2.5402200000000001</v>
      </c>
      <c r="G40" s="68">
        <v>2.5402200000000001</v>
      </c>
    </row>
    <row r="41" spans="3:7" x14ac:dyDescent="0.35">
      <c r="C41" s="62">
        <v>8</v>
      </c>
      <c r="D41" s="63" t="s">
        <v>19</v>
      </c>
      <c r="E41" s="64">
        <v>0.37873600000000002</v>
      </c>
      <c r="F41" s="68">
        <v>2.755843</v>
      </c>
      <c r="G41" s="68">
        <v>2.755843</v>
      </c>
    </row>
    <row r="42" spans="3:7" x14ac:dyDescent="0.35">
      <c r="C42" s="62">
        <v>9</v>
      </c>
      <c r="D42" s="63" t="s">
        <v>20</v>
      </c>
      <c r="E42" s="64">
        <v>0.61277099999999995</v>
      </c>
      <c r="F42" s="68">
        <v>3.1355279999999999</v>
      </c>
      <c r="G42" s="68">
        <v>3.1355279999999999</v>
      </c>
    </row>
    <row r="43" spans="3:7" x14ac:dyDescent="0.35">
      <c r="C43" s="62">
        <v>10</v>
      </c>
      <c r="D43" s="63" t="s">
        <v>21</v>
      </c>
      <c r="E43" s="64">
        <v>0.39368500000000001</v>
      </c>
      <c r="F43" s="68">
        <v>2.5209839999999999</v>
      </c>
      <c r="G43" s="68">
        <v>2.5209839999999999</v>
      </c>
    </row>
    <row r="44" spans="3:7" x14ac:dyDescent="0.35">
      <c r="C44" s="62">
        <v>11</v>
      </c>
      <c r="D44" s="63" t="s">
        <v>22</v>
      </c>
      <c r="E44" s="64">
        <v>1.0869549999999999</v>
      </c>
      <c r="F44" s="68">
        <v>3.6477189999999999</v>
      </c>
      <c r="G44" s="68">
        <v>3.6477189999999999</v>
      </c>
    </row>
    <row r="45" spans="3:7" x14ac:dyDescent="0.35">
      <c r="C45" s="62">
        <v>12</v>
      </c>
      <c r="D45" s="63" t="s">
        <v>23</v>
      </c>
      <c r="E45" s="64">
        <v>1.145858</v>
      </c>
      <c r="F45" s="68">
        <v>3.1423350000000001</v>
      </c>
      <c r="G45" s="68">
        <v>3.1423350000000001</v>
      </c>
    </row>
    <row r="46" spans="3:7" x14ac:dyDescent="0.35">
      <c r="C46" s="62">
        <v>13</v>
      </c>
      <c r="D46" s="63" t="s">
        <v>24</v>
      </c>
      <c r="E46" s="64">
        <v>1.231638</v>
      </c>
      <c r="F46" s="68">
        <v>3.6268829999999999</v>
      </c>
      <c r="G46" s="68">
        <v>3.6268829999999999</v>
      </c>
    </row>
    <row r="47" spans="3:7" ht="15" thickBot="1" x14ac:dyDescent="0.4">
      <c r="C47" s="65">
        <v>14</v>
      </c>
      <c r="D47" s="69" t="s">
        <v>25</v>
      </c>
      <c r="E47" s="66">
        <v>0.70480200000000004</v>
      </c>
      <c r="F47" s="70">
        <v>3.207335</v>
      </c>
      <c r="G47" s="70">
        <v>3.207335</v>
      </c>
    </row>
    <row r="48" spans="3:7" ht="90" customHeight="1" thickBot="1" x14ac:dyDescent="0.4"/>
    <row r="49" spans="2:7" ht="36.65" customHeight="1" thickBot="1" x14ac:dyDescent="0.4">
      <c r="B49" s="114" t="s">
        <v>27</v>
      </c>
      <c r="C49" s="116"/>
    </row>
    <row r="50" spans="2:7" ht="29.5" thickBot="1" x14ac:dyDescent="0.4">
      <c r="D50" s="78" t="s">
        <v>28</v>
      </c>
      <c r="E50" s="30" t="str">
        <f>$E$16</f>
        <v>2029/30 baseline</v>
      </c>
      <c r="F50" s="30" t="str">
        <f>$F$16</f>
        <v>2029/30 CMP423</v>
      </c>
      <c r="G50" s="30" t="str">
        <f>$G$16</f>
        <v>2029/30 CMP423 &amp; CMP444</v>
      </c>
    </row>
    <row r="51" spans="2:7" x14ac:dyDescent="0.35">
      <c r="D51" s="75" t="s">
        <v>29</v>
      </c>
      <c r="E51" s="79">
        <v>55.484502998049166</v>
      </c>
      <c r="F51" s="80">
        <v>52.527854260207029</v>
      </c>
      <c r="G51" s="80">
        <v>49.922161899241942</v>
      </c>
    </row>
    <row r="52" spans="2:7" x14ac:dyDescent="0.35">
      <c r="D52" s="63" t="s">
        <v>30</v>
      </c>
      <c r="E52" s="81">
        <v>38.45366413500652</v>
      </c>
      <c r="F52" s="82">
        <v>36.404551835412342</v>
      </c>
      <c r="G52" s="82">
        <v>34.598670670878413</v>
      </c>
    </row>
    <row r="53" spans="2:7" x14ac:dyDescent="0.35">
      <c r="D53" s="63" t="s">
        <v>31</v>
      </c>
      <c r="E53" s="81">
        <v>139.50540737516798</v>
      </c>
      <c r="F53" s="82">
        <v>132.07146700712596</v>
      </c>
      <c r="G53" s="82">
        <v>125.51994082109205</v>
      </c>
    </row>
    <row r="54" spans="2:7" x14ac:dyDescent="0.35">
      <c r="D54" s="63" t="s">
        <v>32</v>
      </c>
      <c r="E54" s="81">
        <v>322.18805463796173</v>
      </c>
      <c r="F54" s="82">
        <v>305.01935250276125</v>
      </c>
      <c r="G54" s="82">
        <v>289.88858792163393</v>
      </c>
    </row>
    <row r="55" spans="2:7" x14ac:dyDescent="0.35">
      <c r="D55" s="63" t="s">
        <v>33</v>
      </c>
      <c r="E55" s="81">
        <v>959.21910455312593</v>
      </c>
      <c r="F55" s="82">
        <v>908.10440041869788</v>
      </c>
      <c r="G55" s="82">
        <v>863.05704920941116</v>
      </c>
    </row>
    <row r="56" spans="2:7" x14ac:dyDescent="0.35">
      <c r="D56" s="63" t="s">
        <v>34</v>
      </c>
      <c r="E56" s="81">
        <v>1724.2505585402705</v>
      </c>
      <c r="F56" s="82">
        <v>1632.3689886934446</v>
      </c>
      <c r="G56" s="82">
        <v>1551.3938286755899</v>
      </c>
    </row>
    <row r="57" spans="2:7" x14ac:dyDescent="0.35">
      <c r="D57" s="63" t="s">
        <v>35</v>
      </c>
      <c r="E57" s="81">
        <v>2933.160550408249</v>
      </c>
      <c r="F57" s="82">
        <v>2776.8587909862026</v>
      </c>
      <c r="G57" s="82">
        <v>2639.1101652131351</v>
      </c>
    </row>
    <row r="58" spans="2:7" x14ac:dyDescent="0.35">
      <c r="D58" s="63" t="s">
        <v>36</v>
      </c>
      <c r="E58" s="81">
        <v>4676.4890918095771</v>
      </c>
      <c r="F58" s="82">
        <v>4427.2891382420476</v>
      </c>
      <c r="G58" s="82">
        <v>4207.6694022034426</v>
      </c>
    </row>
    <row r="59" spans="2:7" x14ac:dyDescent="0.35">
      <c r="D59" s="63" t="s">
        <v>37</v>
      </c>
      <c r="E59" s="81">
        <v>10905.231128829966</v>
      </c>
      <c r="F59" s="82">
        <v>10324.115031348374</v>
      </c>
      <c r="G59" s="82">
        <v>9811.9778414748362</v>
      </c>
    </row>
    <row r="60" spans="2:7" x14ac:dyDescent="0.35">
      <c r="D60" s="63" t="s">
        <v>38</v>
      </c>
      <c r="E60" s="81">
        <v>9065.8510582698509</v>
      </c>
      <c r="F60" s="82">
        <v>8582.7515324465621</v>
      </c>
      <c r="G60" s="82">
        <v>8156.9962751810963</v>
      </c>
    </row>
    <row r="61" spans="2:7" x14ac:dyDescent="0.35">
      <c r="D61" s="63" t="s">
        <v>39</v>
      </c>
      <c r="E61" s="81">
        <v>27357.318340040267</v>
      </c>
      <c r="F61" s="82">
        <v>25899.50622367924</v>
      </c>
      <c r="G61" s="82">
        <v>24614.737476311366</v>
      </c>
    </row>
    <row r="62" spans="2:7" x14ac:dyDescent="0.35">
      <c r="D62" s="63" t="s">
        <v>40</v>
      </c>
      <c r="E62" s="81">
        <v>52497.068484148826</v>
      </c>
      <c r="F62" s="82">
        <v>49699.613647443744</v>
      </c>
      <c r="G62" s="82">
        <v>47234.218754620837</v>
      </c>
    </row>
    <row r="63" spans="2:7" x14ac:dyDescent="0.35">
      <c r="D63" s="63" t="s">
        <v>41</v>
      </c>
      <c r="E63" s="81">
        <v>134228.45077355884</v>
      </c>
      <c r="F63" s="82">
        <v>127075.70796939061</v>
      </c>
      <c r="G63" s="82">
        <v>120772.00098985549</v>
      </c>
    </row>
    <row r="64" spans="2:7" x14ac:dyDescent="0.35">
      <c r="D64" s="63" t="s">
        <v>42</v>
      </c>
      <c r="E64" s="81">
        <v>73193.328280609479</v>
      </c>
      <c r="F64" s="82">
        <v>69293.014679766042</v>
      </c>
      <c r="G64" s="82">
        <v>65855.671168171495</v>
      </c>
    </row>
    <row r="65" spans="2:7" x14ac:dyDescent="0.35">
      <c r="D65" s="63" t="s">
        <v>43</v>
      </c>
      <c r="E65" s="81">
        <v>368325.43008611945</v>
      </c>
      <c r="F65" s="82">
        <v>348698.16735263914</v>
      </c>
      <c r="G65" s="82">
        <v>331400.67512209102</v>
      </c>
    </row>
    <row r="66" spans="2:7" x14ac:dyDescent="0.35">
      <c r="D66" s="63" t="s">
        <v>44</v>
      </c>
      <c r="E66" s="81">
        <v>691900.16959627252</v>
      </c>
      <c r="F66" s="82">
        <v>655030.31130049739</v>
      </c>
      <c r="G66" s="82">
        <v>622536.93226579938</v>
      </c>
    </row>
    <row r="67" spans="2:7" x14ac:dyDescent="0.35">
      <c r="D67" s="63" t="s">
        <v>45</v>
      </c>
      <c r="E67" s="81">
        <v>1939349.1403721946</v>
      </c>
      <c r="F67" s="82">
        <v>1836005.4339625274</v>
      </c>
      <c r="G67" s="82">
        <v>1744928.7014109229</v>
      </c>
    </row>
    <row r="68" spans="2:7" x14ac:dyDescent="0.35">
      <c r="D68" s="63" t="s">
        <v>46</v>
      </c>
      <c r="E68" s="81">
        <v>218763.86033300313</v>
      </c>
      <c r="F68" s="82">
        <v>207106.40903418208</v>
      </c>
      <c r="G68" s="82">
        <v>196832.70576707378</v>
      </c>
    </row>
    <row r="69" spans="2:7" x14ac:dyDescent="0.35">
      <c r="D69" s="63" t="s">
        <v>47</v>
      </c>
      <c r="E69" s="81">
        <v>887848.01940080151</v>
      </c>
      <c r="F69" s="82">
        <v>840536.52548601758</v>
      </c>
      <c r="G69" s="82">
        <v>798840.94064979779</v>
      </c>
    </row>
    <row r="70" spans="2:7" x14ac:dyDescent="0.35">
      <c r="D70" s="63" t="s">
        <v>48</v>
      </c>
      <c r="E70" s="81">
        <v>2068601.0006845267</v>
      </c>
      <c r="F70" s="82">
        <v>1958369.7431748775</v>
      </c>
      <c r="G70" s="82">
        <v>1861223.01689785</v>
      </c>
    </row>
    <row r="71" spans="2:7" ht="15" thickBot="1" x14ac:dyDescent="0.4">
      <c r="D71" s="69" t="s">
        <v>49</v>
      </c>
      <c r="E71" s="83">
        <v>6588226.135182905</v>
      </c>
      <c r="F71" s="84">
        <v>6237153.8639238104</v>
      </c>
      <c r="G71" s="84">
        <v>5927754.1291301129</v>
      </c>
    </row>
    <row r="72" spans="2:7" ht="15" thickBot="1" x14ac:dyDescent="0.4"/>
    <row r="73" spans="2:7" ht="29.5" thickBot="1" x14ac:dyDescent="0.4">
      <c r="B73" s="85" t="s">
        <v>50</v>
      </c>
    </row>
    <row r="74" spans="2:7" ht="29.5" thickBot="1" x14ac:dyDescent="0.4">
      <c r="C74" s="72" t="s">
        <v>10</v>
      </c>
      <c r="D74" s="73" t="s">
        <v>11</v>
      </c>
      <c r="E74" s="30" t="str">
        <f>$E$16</f>
        <v>2029/30 baseline</v>
      </c>
      <c r="F74" s="30" t="str">
        <f>$F$16</f>
        <v>2029/30 CMP423</v>
      </c>
      <c r="G74" s="30" t="str">
        <f>$G$16</f>
        <v>2029/30 CMP423 &amp; CMP444</v>
      </c>
    </row>
    <row r="75" spans="2:7" x14ac:dyDescent="0.35">
      <c r="C75" s="86">
        <v>1</v>
      </c>
      <c r="D75" s="87" t="s">
        <v>51</v>
      </c>
      <c r="E75" s="88">
        <v>2.704088</v>
      </c>
      <c r="F75" s="89">
        <v>0.46139799999999997</v>
      </c>
      <c r="G75" s="89">
        <v>0.46139799999999997</v>
      </c>
    </row>
    <row r="76" spans="2:7" x14ac:dyDescent="0.35">
      <c r="C76" s="90">
        <v>2</v>
      </c>
      <c r="D76" s="91" t="s">
        <v>52</v>
      </c>
      <c r="E76" s="92">
        <v>3.145057</v>
      </c>
      <c r="F76" s="93">
        <v>0.90164900000000003</v>
      </c>
      <c r="G76" s="93">
        <v>0.90164900000000003</v>
      </c>
    </row>
    <row r="77" spans="2:7" x14ac:dyDescent="0.35">
      <c r="C77" s="90">
        <v>3</v>
      </c>
      <c r="D77" s="91" t="s">
        <v>53</v>
      </c>
      <c r="E77" s="92">
        <v>3.1741459999999999</v>
      </c>
      <c r="F77" s="93">
        <v>0.94829200000000002</v>
      </c>
      <c r="G77" s="93">
        <v>0.94829200000000002</v>
      </c>
    </row>
    <row r="78" spans="2:7" x14ac:dyDescent="0.35">
      <c r="C78" s="90">
        <v>4</v>
      </c>
      <c r="D78" s="91" t="s">
        <v>54</v>
      </c>
      <c r="E78" s="92">
        <v>3.0956730000000001</v>
      </c>
      <c r="F78" s="93">
        <v>0.85226500000000005</v>
      </c>
      <c r="G78" s="93">
        <v>0.85226500000000005</v>
      </c>
    </row>
    <row r="79" spans="2:7" x14ac:dyDescent="0.35">
      <c r="C79" s="90">
        <v>5</v>
      </c>
      <c r="D79" s="91" t="s">
        <v>55</v>
      </c>
      <c r="E79" s="92">
        <v>3.756904</v>
      </c>
      <c r="F79" s="93">
        <v>1.513496</v>
      </c>
      <c r="G79" s="93">
        <v>1.513496</v>
      </c>
    </row>
    <row r="80" spans="2:7" x14ac:dyDescent="0.35">
      <c r="C80" s="90">
        <v>6</v>
      </c>
      <c r="D80" s="91" t="s">
        <v>56</v>
      </c>
      <c r="E80" s="92">
        <v>4.7620399999999998</v>
      </c>
      <c r="F80" s="93">
        <v>2.5187330000000001</v>
      </c>
      <c r="G80" s="93">
        <v>2.5187330000000001</v>
      </c>
    </row>
    <row r="81" spans="3:7" x14ac:dyDescent="0.35">
      <c r="C81" s="90">
        <v>7</v>
      </c>
      <c r="D81" s="91" t="s">
        <v>57</v>
      </c>
      <c r="E81" s="92">
        <v>3.1130140000000002</v>
      </c>
      <c r="F81" s="93">
        <v>0.86968299999999998</v>
      </c>
      <c r="G81" s="93">
        <v>0.86968299999999998</v>
      </c>
    </row>
    <row r="82" spans="3:7" x14ac:dyDescent="0.35">
      <c r="C82" s="90">
        <v>8</v>
      </c>
      <c r="D82" s="91" t="s">
        <v>58</v>
      </c>
      <c r="E82" s="92">
        <v>3.576953</v>
      </c>
      <c r="F82" s="93">
        <v>1.3421350000000001</v>
      </c>
      <c r="G82" s="93">
        <v>1.3421350000000001</v>
      </c>
    </row>
    <row r="83" spans="3:7" x14ac:dyDescent="0.35">
      <c r="C83" s="90">
        <v>9</v>
      </c>
      <c r="D83" s="91" t="s">
        <v>59</v>
      </c>
      <c r="E83" s="92">
        <v>2.0293800000000002</v>
      </c>
      <c r="F83" s="93">
        <v>-0.21382100000000001</v>
      </c>
      <c r="G83" s="93">
        <v>-0.21382100000000001</v>
      </c>
    </row>
    <row r="84" spans="3:7" x14ac:dyDescent="0.35">
      <c r="C84" s="90">
        <v>10</v>
      </c>
      <c r="D84" s="91" t="s">
        <v>60</v>
      </c>
      <c r="E84" s="92">
        <v>1.7725869999999999</v>
      </c>
      <c r="F84" s="93">
        <v>-0.47053699999999998</v>
      </c>
      <c r="G84" s="93">
        <v>-0.47053699999999998</v>
      </c>
    </row>
    <row r="85" spans="3:7" x14ac:dyDescent="0.35">
      <c r="C85" s="90">
        <v>11</v>
      </c>
      <c r="D85" s="91" t="s">
        <v>61</v>
      </c>
      <c r="E85" s="92">
        <v>1.9038390000000001</v>
      </c>
      <c r="F85" s="93">
        <v>-0.33956900000000001</v>
      </c>
      <c r="G85" s="93">
        <v>-0.33956900000000001</v>
      </c>
    </row>
    <row r="86" spans="3:7" x14ac:dyDescent="0.35">
      <c r="C86" s="90">
        <v>12</v>
      </c>
      <c r="D86" s="91" t="s">
        <v>62</v>
      </c>
      <c r="E86" s="92">
        <v>0.99573800000000001</v>
      </c>
      <c r="F86" s="93">
        <v>-1.2476700000000001</v>
      </c>
      <c r="G86" s="93">
        <v>-1.2476700000000001</v>
      </c>
    </row>
    <row r="87" spans="3:7" x14ac:dyDescent="0.35">
      <c r="C87" s="90">
        <v>13</v>
      </c>
      <c r="D87" s="91" t="s">
        <v>63</v>
      </c>
      <c r="E87" s="92">
        <v>2.647564</v>
      </c>
      <c r="F87" s="93">
        <v>0.40415600000000002</v>
      </c>
      <c r="G87" s="93">
        <v>0.40415600000000002</v>
      </c>
    </row>
    <row r="88" spans="3:7" x14ac:dyDescent="0.35">
      <c r="C88" s="90">
        <v>14</v>
      </c>
      <c r="D88" s="91" t="s">
        <v>64</v>
      </c>
      <c r="E88" s="92">
        <v>0.26472800000000002</v>
      </c>
      <c r="F88" s="93">
        <v>-1.97868</v>
      </c>
      <c r="G88" s="93">
        <v>-1.43</v>
      </c>
    </row>
    <row r="89" spans="3:7" x14ac:dyDescent="0.35">
      <c r="C89" s="90">
        <v>15</v>
      </c>
      <c r="D89" s="91" t="s">
        <v>65</v>
      </c>
      <c r="E89" s="92">
        <v>3.6201910000000002</v>
      </c>
      <c r="F89" s="93">
        <v>1.377443</v>
      </c>
      <c r="G89" s="93">
        <v>1.377443</v>
      </c>
    </row>
    <row r="90" spans="3:7" x14ac:dyDescent="0.35">
      <c r="C90" s="90">
        <v>16</v>
      </c>
      <c r="D90" s="91" t="s">
        <v>66</v>
      </c>
      <c r="E90" s="92">
        <v>1.5836790000000001</v>
      </c>
      <c r="F90" s="93">
        <v>-0.659663</v>
      </c>
      <c r="G90" s="93">
        <v>-0.659663</v>
      </c>
    </row>
    <row r="91" spans="3:7" x14ac:dyDescent="0.35">
      <c r="C91" s="90">
        <v>17</v>
      </c>
      <c r="D91" s="91" t="s">
        <v>67</v>
      </c>
      <c r="E91" s="92">
        <v>3.0772680000000001</v>
      </c>
      <c r="F91" s="93">
        <v>0.84331400000000001</v>
      </c>
      <c r="G91" s="93">
        <v>0.84331400000000001</v>
      </c>
    </row>
    <row r="92" spans="3:7" x14ac:dyDescent="0.35">
      <c r="C92" s="90">
        <v>18</v>
      </c>
      <c r="D92" s="91" t="s">
        <v>68</v>
      </c>
      <c r="E92" s="92">
        <v>0.45455600000000002</v>
      </c>
      <c r="F92" s="93">
        <v>-1.7888520000000001</v>
      </c>
      <c r="G92" s="93">
        <v>-1.43</v>
      </c>
    </row>
    <row r="93" spans="3:7" x14ac:dyDescent="0.35">
      <c r="C93" s="90">
        <v>19</v>
      </c>
      <c r="D93" s="91" t="s">
        <v>69</v>
      </c>
      <c r="E93" s="92">
        <v>2.316916</v>
      </c>
      <c r="F93" s="93">
        <v>0.14144300000000001</v>
      </c>
      <c r="G93" s="93">
        <v>0.14144300000000001</v>
      </c>
    </row>
    <row r="94" spans="3:7" x14ac:dyDescent="0.35">
      <c r="C94" s="90">
        <v>20</v>
      </c>
      <c r="D94" s="91" t="s">
        <v>70</v>
      </c>
      <c r="E94" s="92">
        <v>10.445186</v>
      </c>
      <c r="F94" s="93">
        <v>8.2017779999999991</v>
      </c>
      <c r="G94" s="93">
        <v>4.76</v>
      </c>
    </row>
    <row r="95" spans="3:7" x14ac:dyDescent="0.35">
      <c r="C95" s="90">
        <v>21</v>
      </c>
      <c r="D95" s="91" t="s">
        <v>71</v>
      </c>
      <c r="E95" s="92">
        <v>6.5691699999999997</v>
      </c>
      <c r="F95" s="93">
        <v>4.3277150000000004</v>
      </c>
      <c r="G95" s="93">
        <v>4.3277150000000004</v>
      </c>
    </row>
    <row r="96" spans="3:7" x14ac:dyDescent="0.35">
      <c r="C96" s="90">
        <v>22</v>
      </c>
      <c r="D96" s="91" t="s">
        <v>72</v>
      </c>
      <c r="E96" s="92">
        <v>4.5322279999999999</v>
      </c>
      <c r="F96" s="93">
        <v>2.2888199999999999</v>
      </c>
      <c r="G96" s="93">
        <v>2.2888199999999999</v>
      </c>
    </row>
    <row r="97" spans="2:7" x14ac:dyDescent="0.35">
      <c r="C97" s="90">
        <v>23</v>
      </c>
      <c r="D97" s="91" t="s">
        <v>73</v>
      </c>
      <c r="E97" s="92">
        <v>-4.4588400000000004</v>
      </c>
      <c r="F97" s="93">
        <v>-6.702248</v>
      </c>
      <c r="G97" s="93">
        <v>-1.43</v>
      </c>
    </row>
    <row r="98" spans="2:7" x14ac:dyDescent="0.35">
      <c r="C98" s="90">
        <v>24</v>
      </c>
      <c r="D98" s="91" t="s">
        <v>74</v>
      </c>
      <c r="E98" s="92">
        <v>-2.2915420000000002</v>
      </c>
      <c r="F98" s="93">
        <v>-4.5330159999999999</v>
      </c>
      <c r="G98" s="93">
        <v>-1.43</v>
      </c>
    </row>
    <row r="99" spans="2:7" x14ac:dyDescent="0.35">
      <c r="C99" s="90">
        <v>25</v>
      </c>
      <c r="D99" s="91" t="s">
        <v>75</v>
      </c>
      <c r="E99" s="92">
        <v>-0.28825899999999999</v>
      </c>
      <c r="F99" s="93">
        <v>-2.5316670000000001</v>
      </c>
      <c r="G99" s="93">
        <v>-1.43</v>
      </c>
    </row>
    <row r="100" spans="2:7" x14ac:dyDescent="0.35">
      <c r="C100" s="90">
        <v>26</v>
      </c>
      <c r="D100" s="91" t="s">
        <v>76</v>
      </c>
      <c r="E100" s="92">
        <v>2.7098810000000002</v>
      </c>
      <c r="F100" s="93">
        <v>0.46763100000000002</v>
      </c>
      <c r="G100" s="93">
        <v>0.46763100000000002</v>
      </c>
    </row>
    <row r="101" spans="2:7" ht="15" thickBot="1" x14ac:dyDescent="0.4">
      <c r="C101" s="94">
        <v>27</v>
      </c>
      <c r="D101" s="95" t="s">
        <v>77</v>
      </c>
      <c r="E101" s="96">
        <v>3.3754080000000002</v>
      </c>
      <c r="F101" s="97">
        <v>1.137068</v>
      </c>
      <c r="G101" s="97">
        <v>1.137068</v>
      </c>
    </row>
    <row r="102" spans="2:7" ht="15" thickBot="1" x14ac:dyDescent="0.4"/>
    <row r="103" spans="2:7" ht="29.5" thickBot="1" x14ac:dyDescent="0.4">
      <c r="B103" s="85" t="s">
        <v>78</v>
      </c>
    </row>
    <row r="104" spans="2:7" ht="29.5" thickBot="1" x14ac:dyDescent="0.4">
      <c r="C104" s="72" t="s">
        <v>10</v>
      </c>
      <c r="D104" s="73" t="s">
        <v>11</v>
      </c>
      <c r="E104" s="30" t="str">
        <f>$E$16</f>
        <v>2029/30 baseline</v>
      </c>
      <c r="F104" s="30" t="str">
        <f>$F$16</f>
        <v>2029/30 CMP423</v>
      </c>
      <c r="G104" s="30" t="str">
        <f>$G$16</f>
        <v>2029/30 CMP423 &amp; CMP444</v>
      </c>
    </row>
    <row r="105" spans="2:7" x14ac:dyDescent="0.35">
      <c r="C105" s="86">
        <v>1</v>
      </c>
      <c r="D105" s="87" t="s">
        <v>51</v>
      </c>
      <c r="E105" s="88">
        <v>39.463591999999998</v>
      </c>
      <c r="F105" s="89">
        <v>29.565836999999998</v>
      </c>
      <c r="G105" s="89">
        <v>23.24</v>
      </c>
    </row>
    <row r="106" spans="2:7" x14ac:dyDescent="0.35">
      <c r="C106" s="90">
        <v>2</v>
      </c>
      <c r="D106" s="91" t="s">
        <v>52</v>
      </c>
      <c r="E106" s="92">
        <v>18.335944999999999</v>
      </c>
      <c r="F106" s="93">
        <v>8.4362349999999999</v>
      </c>
      <c r="G106" s="93">
        <v>8.4362349999999999</v>
      </c>
    </row>
    <row r="107" spans="2:7" x14ac:dyDescent="0.35">
      <c r="C107" s="90">
        <v>3</v>
      </c>
      <c r="D107" s="91" t="s">
        <v>53</v>
      </c>
      <c r="E107" s="92">
        <v>31.783283000000001</v>
      </c>
      <c r="F107" s="93">
        <v>21.885384999999999</v>
      </c>
      <c r="G107" s="93">
        <v>21.885384999999999</v>
      </c>
    </row>
    <row r="108" spans="2:7" x14ac:dyDescent="0.35">
      <c r="C108" s="90">
        <v>4</v>
      </c>
      <c r="D108" s="91" t="s">
        <v>54</v>
      </c>
      <c r="E108" s="92">
        <v>31.783283000000001</v>
      </c>
      <c r="F108" s="93">
        <v>21.885384999999999</v>
      </c>
      <c r="G108" s="93">
        <v>21.885384999999999</v>
      </c>
    </row>
    <row r="109" spans="2:7" x14ac:dyDescent="0.35">
      <c r="C109" s="90">
        <v>5</v>
      </c>
      <c r="D109" s="91" t="s">
        <v>55</v>
      </c>
      <c r="E109" s="92">
        <v>27.316862</v>
      </c>
      <c r="F109" s="93">
        <v>17.418790999999999</v>
      </c>
      <c r="G109" s="93">
        <v>17.418790999999999</v>
      </c>
    </row>
    <row r="110" spans="2:7" x14ac:dyDescent="0.35">
      <c r="C110" s="90">
        <v>6</v>
      </c>
      <c r="D110" s="91" t="s">
        <v>56</v>
      </c>
      <c r="E110" s="92">
        <v>26.540472999999999</v>
      </c>
      <c r="F110" s="93">
        <v>16.641801999999998</v>
      </c>
      <c r="G110" s="93">
        <v>16.641801999999998</v>
      </c>
    </row>
    <row r="111" spans="2:7" x14ac:dyDescent="0.35">
      <c r="C111" s="90">
        <v>7</v>
      </c>
      <c r="D111" s="91" t="s">
        <v>57</v>
      </c>
      <c r="E111" s="92">
        <v>24.123403</v>
      </c>
      <c r="F111" s="93">
        <v>14.224733000000001</v>
      </c>
      <c r="G111" s="93">
        <v>14.224733000000001</v>
      </c>
    </row>
    <row r="112" spans="2:7" x14ac:dyDescent="0.35">
      <c r="C112" s="90">
        <v>8</v>
      </c>
      <c r="D112" s="91" t="s">
        <v>58</v>
      </c>
      <c r="E112" s="92">
        <v>24.123403</v>
      </c>
      <c r="F112" s="93">
        <v>14.224733000000001</v>
      </c>
      <c r="G112" s="93">
        <v>14.224733000000001</v>
      </c>
    </row>
    <row r="113" spans="3:7" x14ac:dyDescent="0.35">
      <c r="C113" s="90">
        <v>9</v>
      </c>
      <c r="D113" s="91" t="s">
        <v>59</v>
      </c>
      <c r="E113" s="92">
        <v>23.516178</v>
      </c>
      <c r="F113" s="93">
        <v>13.618845</v>
      </c>
      <c r="G113" s="93">
        <v>13.618845</v>
      </c>
    </row>
    <row r="114" spans="3:7" x14ac:dyDescent="0.35">
      <c r="C114" s="90">
        <v>10</v>
      </c>
      <c r="D114" s="91" t="s">
        <v>60</v>
      </c>
      <c r="E114" s="92">
        <v>22.281068999999999</v>
      </c>
      <c r="F114" s="93">
        <v>12.388899</v>
      </c>
      <c r="G114" s="93">
        <v>12.388899</v>
      </c>
    </row>
    <row r="115" spans="3:7" x14ac:dyDescent="0.35">
      <c r="C115" s="90">
        <v>11</v>
      </c>
      <c r="D115" s="91" t="s">
        <v>61</v>
      </c>
      <c r="E115" s="92">
        <v>22.281068999999999</v>
      </c>
      <c r="F115" s="93">
        <v>12.388899</v>
      </c>
      <c r="G115" s="93">
        <v>12.388899</v>
      </c>
    </row>
    <row r="116" spans="3:7" x14ac:dyDescent="0.35">
      <c r="C116" s="90">
        <v>12</v>
      </c>
      <c r="D116" s="91" t="s">
        <v>62</v>
      </c>
      <c r="E116" s="92">
        <v>15.858383999999999</v>
      </c>
      <c r="F116" s="93">
        <v>5.9624620000000004</v>
      </c>
      <c r="G116" s="93">
        <v>5.9624620000000004</v>
      </c>
    </row>
    <row r="117" spans="3:7" x14ac:dyDescent="0.35">
      <c r="C117" s="90">
        <v>13</v>
      </c>
      <c r="D117" s="91" t="s">
        <v>63</v>
      </c>
      <c r="E117" s="92">
        <v>7.8609600000000004</v>
      </c>
      <c r="F117" s="93">
        <v>-3.8744130000000001</v>
      </c>
      <c r="G117" s="93">
        <v>-3.8744130000000001</v>
      </c>
    </row>
    <row r="118" spans="3:7" x14ac:dyDescent="0.35">
      <c r="C118" s="90">
        <v>14</v>
      </c>
      <c r="D118" s="91" t="s">
        <v>64</v>
      </c>
      <c r="E118" s="92">
        <v>7.8609600000000004</v>
      </c>
      <c r="F118" s="93">
        <v>-3.8744130000000001</v>
      </c>
      <c r="G118" s="93">
        <v>-3.8744130000000001</v>
      </c>
    </row>
    <row r="119" spans="3:7" x14ac:dyDescent="0.35">
      <c r="C119" s="90">
        <v>15</v>
      </c>
      <c r="D119" s="91" t="s">
        <v>65</v>
      </c>
      <c r="E119" s="92">
        <v>2.4996659999999999</v>
      </c>
      <c r="F119" s="93">
        <v>-12.920052999999999</v>
      </c>
      <c r="G119" s="93">
        <v>-7.42</v>
      </c>
    </row>
    <row r="120" spans="3:7" x14ac:dyDescent="0.35">
      <c r="C120" s="90">
        <v>16</v>
      </c>
      <c r="D120" s="91" t="s">
        <v>66</v>
      </c>
      <c r="E120" s="92">
        <v>1.8418000000000001</v>
      </c>
      <c r="F120" s="93">
        <v>-13.705416</v>
      </c>
      <c r="G120" s="93">
        <v>-7.42</v>
      </c>
    </row>
    <row r="121" spans="3:7" x14ac:dyDescent="0.35">
      <c r="C121" s="90">
        <v>17</v>
      </c>
      <c r="D121" s="91" t="s">
        <v>67</v>
      </c>
      <c r="E121" s="92">
        <v>-1.9343349999999999</v>
      </c>
      <c r="F121" s="93">
        <v>-17.481483000000001</v>
      </c>
      <c r="G121" s="93">
        <v>-7.42</v>
      </c>
    </row>
    <row r="122" spans="3:7" x14ac:dyDescent="0.35">
      <c r="C122" s="90">
        <v>18</v>
      </c>
      <c r="D122" s="91" t="s">
        <v>68</v>
      </c>
      <c r="E122" s="92">
        <v>-0.95878799999999997</v>
      </c>
      <c r="F122" s="93">
        <v>-16.506004000000001</v>
      </c>
      <c r="G122" s="93">
        <v>-7.42</v>
      </c>
    </row>
    <row r="123" spans="3:7" x14ac:dyDescent="0.35">
      <c r="C123" s="90">
        <v>19</v>
      </c>
      <c r="D123" s="91" t="s">
        <v>69</v>
      </c>
      <c r="E123" s="92">
        <v>2.746105</v>
      </c>
      <c r="F123" s="93">
        <v>-12.801085</v>
      </c>
      <c r="G123" s="93">
        <v>-7.42</v>
      </c>
    </row>
    <row r="124" spans="3:7" x14ac:dyDescent="0.35">
      <c r="C124" s="90">
        <v>20</v>
      </c>
      <c r="D124" s="91" t="s">
        <v>70</v>
      </c>
      <c r="E124" s="92">
        <v>-9.6853119999999997</v>
      </c>
      <c r="F124" s="93">
        <v>-25.232527999999999</v>
      </c>
      <c r="G124" s="93">
        <v>-7.42</v>
      </c>
    </row>
    <row r="125" spans="3:7" x14ac:dyDescent="0.35">
      <c r="C125" s="90">
        <v>21</v>
      </c>
      <c r="D125" s="91" t="s">
        <v>71</v>
      </c>
      <c r="E125" s="92">
        <v>-9.4754050000000003</v>
      </c>
      <c r="F125" s="93">
        <v>-25.022621000000001</v>
      </c>
      <c r="G125" s="93">
        <v>-7.42</v>
      </c>
    </row>
    <row r="126" spans="3:7" x14ac:dyDescent="0.35">
      <c r="C126" s="90">
        <v>22</v>
      </c>
      <c r="D126" s="91" t="s">
        <v>72</v>
      </c>
      <c r="E126" s="92">
        <v>-8.2885E-2</v>
      </c>
      <c r="F126" s="93">
        <v>-15.62677</v>
      </c>
      <c r="G126" s="93">
        <v>-7.42</v>
      </c>
    </row>
    <row r="127" spans="3:7" x14ac:dyDescent="0.35">
      <c r="C127" s="90">
        <v>23</v>
      </c>
      <c r="D127" s="91" t="s">
        <v>73</v>
      </c>
      <c r="E127" s="92">
        <v>-8.2885E-2</v>
      </c>
      <c r="F127" s="93">
        <v>-15.62677</v>
      </c>
      <c r="G127" s="93">
        <v>-7.42</v>
      </c>
    </row>
    <row r="128" spans="3:7" x14ac:dyDescent="0.35">
      <c r="C128" s="90">
        <v>24</v>
      </c>
      <c r="D128" s="91" t="s">
        <v>74</v>
      </c>
      <c r="E128" s="92">
        <v>-8.2885E-2</v>
      </c>
      <c r="F128" s="93">
        <v>-15.62677</v>
      </c>
      <c r="G128" s="93">
        <v>-7.42</v>
      </c>
    </row>
    <row r="129" spans="2:7" x14ac:dyDescent="0.35">
      <c r="C129" s="90">
        <v>25</v>
      </c>
      <c r="D129" s="91" t="s">
        <v>75</v>
      </c>
      <c r="E129" s="92">
        <v>-6.3620159999999997</v>
      </c>
      <c r="F129" s="93">
        <v>-21.909231999999999</v>
      </c>
      <c r="G129" s="93">
        <v>-7.42</v>
      </c>
    </row>
    <row r="130" spans="2:7" x14ac:dyDescent="0.35">
      <c r="C130" s="90">
        <v>26</v>
      </c>
      <c r="D130" s="91" t="s">
        <v>76</v>
      </c>
      <c r="E130" s="92">
        <v>-5.8908699999999996</v>
      </c>
      <c r="F130" s="93">
        <v>-21.438085999999998</v>
      </c>
      <c r="G130" s="93">
        <v>-7.42</v>
      </c>
    </row>
    <row r="131" spans="2:7" ht="15" thickBot="1" x14ac:dyDescent="0.4">
      <c r="C131" s="94">
        <v>27</v>
      </c>
      <c r="D131" s="95" t="s">
        <v>77</v>
      </c>
      <c r="E131" s="96">
        <v>-9.5968889999999991</v>
      </c>
      <c r="F131" s="97">
        <v>-25.143749</v>
      </c>
      <c r="G131" s="97">
        <v>-7.42</v>
      </c>
    </row>
    <row r="132" spans="2:7" ht="15" thickBot="1" x14ac:dyDescent="0.4"/>
    <row r="133" spans="2:7" ht="29.5" thickBot="1" x14ac:dyDescent="0.4">
      <c r="B133" s="85" t="s">
        <v>79</v>
      </c>
    </row>
    <row r="134" spans="2:7" ht="29.5" thickBot="1" x14ac:dyDescent="0.4">
      <c r="C134" s="72" t="s">
        <v>10</v>
      </c>
      <c r="D134" s="73" t="s">
        <v>11</v>
      </c>
      <c r="E134" s="30" t="str">
        <f>$E$16</f>
        <v>2029/30 baseline</v>
      </c>
      <c r="F134" s="30" t="str">
        <f>$F$16</f>
        <v>2029/30 CMP423</v>
      </c>
      <c r="G134" s="30" t="str">
        <f>$G$16</f>
        <v>2029/30 CMP423 &amp; CMP444</v>
      </c>
    </row>
    <row r="135" spans="2:7" x14ac:dyDescent="0.35">
      <c r="C135" s="86">
        <v>1</v>
      </c>
      <c r="D135" s="87" t="s">
        <v>51</v>
      </c>
      <c r="E135" s="88">
        <v>34.670938</v>
      </c>
      <c r="F135" s="89">
        <v>29.023436</v>
      </c>
      <c r="G135" s="89">
        <v>21.22</v>
      </c>
    </row>
    <row r="136" spans="2:7" x14ac:dyDescent="0.35">
      <c r="C136" s="90">
        <v>2</v>
      </c>
      <c r="D136" s="91" t="s">
        <v>52</v>
      </c>
      <c r="E136" s="92">
        <v>34.670938</v>
      </c>
      <c r="F136" s="93">
        <v>29.023436</v>
      </c>
      <c r="G136" s="93">
        <v>21.22</v>
      </c>
    </row>
    <row r="137" spans="2:7" x14ac:dyDescent="0.35">
      <c r="C137" s="90">
        <v>3</v>
      </c>
      <c r="D137" s="91" t="s">
        <v>53</v>
      </c>
      <c r="E137" s="92">
        <v>25.675022999999999</v>
      </c>
      <c r="F137" s="93">
        <v>20.027353000000002</v>
      </c>
      <c r="G137" s="93">
        <v>20.027353000000002</v>
      </c>
    </row>
    <row r="138" spans="2:7" x14ac:dyDescent="0.35">
      <c r="C138" s="90">
        <v>4</v>
      </c>
      <c r="D138" s="91" t="s">
        <v>54</v>
      </c>
      <c r="E138" s="92">
        <v>34.574100999999999</v>
      </c>
      <c r="F138" s="93">
        <v>28.929145999999999</v>
      </c>
      <c r="G138" s="93">
        <v>21.22</v>
      </c>
    </row>
    <row r="139" spans="2:7" x14ac:dyDescent="0.35">
      <c r="C139" s="90">
        <v>5</v>
      </c>
      <c r="D139" s="91" t="s">
        <v>55</v>
      </c>
      <c r="E139" s="92">
        <v>21.691426</v>
      </c>
      <c r="F139" s="93">
        <v>16.043602</v>
      </c>
      <c r="G139" s="93">
        <v>16.043602</v>
      </c>
    </row>
    <row r="140" spans="2:7" x14ac:dyDescent="0.35">
      <c r="C140" s="90">
        <v>6</v>
      </c>
      <c r="D140" s="91" t="s">
        <v>56</v>
      </c>
      <c r="E140" s="92">
        <v>20.757273999999999</v>
      </c>
      <c r="F140" s="93">
        <v>15.108729</v>
      </c>
      <c r="G140" s="93">
        <v>15.108729</v>
      </c>
    </row>
    <row r="141" spans="2:7" x14ac:dyDescent="0.35">
      <c r="C141" s="90">
        <v>7</v>
      </c>
      <c r="D141" s="91" t="s">
        <v>57</v>
      </c>
      <c r="E141" s="92">
        <v>26.030377000000001</v>
      </c>
      <c r="F141" s="93">
        <v>20.391846999999999</v>
      </c>
      <c r="G141" s="93">
        <v>20.391846999999999</v>
      </c>
    </row>
    <row r="142" spans="2:7" x14ac:dyDescent="0.35">
      <c r="C142" s="90">
        <v>8</v>
      </c>
      <c r="D142" s="91" t="s">
        <v>58</v>
      </c>
      <c r="E142" s="92">
        <v>17.819707000000001</v>
      </c>
      <c r="F142" s="93">
        <v>12.171162000000001</v>
      </c>
      <c r="G142" s="93">
        <v>12.171162000000001</v>
      </c>
    </row>
    <row r="143" spans="2:7" x14ac:dyDescent="0.35">
      <c r="C143" s="90">
        <v>9</v>
      </c>
      <c r="D143" s="91" t="s">
        <v>59</v>
      </c>
      <c r="E143" s="92">
        <v>17.307168000000001</v>
      </c>
      <c r="F143" s="93">
        <v>11.659751999999999</v>
      </c>
      <c r="G143" s="93">
        <v>11.659751999999999</v>
      </c>
    </row>
    <row r="144" spans="2:7" x14ac:dyDescent="0.35">
      <c r="C144" s="90">
        <v>10</v>
      </c>
      <c r="D144" s="91" t="s">
        <v>60</v>
      </c>
      <c r="E144" s="92">
        <v>16.651139000000001</v>
      </c>
      <c r="F144" s="93">
        <v>11.006466</v>
      </c>
      <c r="G144" s="93">
        <v>11.006466</v>
      </c>
    </row>
    <row r="145" spans="3:7" x14ac:dyDescent="0.35">
      <c r="C145" s="90">
        <v>11</v>
      </c>
      <c r="D145" s="91" t="s">
        <v>61</v>
      </c>
      <c r="E145" s="92">
        <v>11.820460000000001</v>
      </c>
      <c r="F145" s="93">
        <v>6.167535</v>
      </c>
      <c r="G145" s="93">
        <v>6.167535</v>
      </c>
    </row>
    <row r="146" spans="3:7" x14ac:dyDescent="0.35">
      <c r="C146" s="90">
        <v>12</v>
      </c>
      <c r="D146" s="91" t="s">
        <v>62</v>
      </c>
      <c r="E146" s="92">
        <v>11.140306000000001</v>
      </c>
      <c r="F146" s="93">
        <v>5.492413</v>
      </c>
      <c r="G146" s="93">
        <v>5.492413</v>
      </c>
    </row>
    <row r="147" spans="3:7" x14ac:dyDescent="0.35">
      <c r="C147" s="90">
        <v>13</v>
      </c>
      <c r="D147" s="91" t="s">
        <v>63</v>
      </c>
      <c r="E147" s="92">
        <v>3.7346689999999998</v>
      </c>
      <c r="F147" s="93">
        <v>-7.7174000000000006E-2</v>
      </c>
      <c r="G147" s="93">
        <v>-0.01</v>
      </c>
    </row>
    <row r="148" spans="3:7" x14ac:dyDescent="0.35">
      <c r="C148" s="90">
        <v>14</v>
      </c>
      <c r="D148" s="91" t="s">
        <v>64</v>
      </c>
      <c r="E148" s="92">
        <v>3.7733569999999999</v>
      </c>
      <c r="F148" s="93">
        <v>0</v>
      </c>
      <c r="G148" s="93">
        <v>0</v>
      </c>
    </row>
    <row r="149" spans="3:7" x14ac:dyDescent="0.35">
      <c r="C149" s="90">
        <v>15</v>
      </c>
      <c r="D149" s="91" t="s">
        <v>65</v>
      </c>
      <c r="E149" s="92">
        <v>0.12748499999999999</v>
      </c>
      <c r="F149" s="93">
        <v>0</v>
      </c>
      <c r="G149" s="93">
        <v>0</v>
      </c>
    </row>
    <row r="150" spans="3:7" x14ac:dyDescent="0.35">
      <c r="C150" s="90">
        <v>16</v>
      </c>
      <c r="D150" s="91" t="s">
        <v>66</v>
      </c>
      <c r="E150" s="92">
        <v>0</v>
      </c>
      <c r="F150" s="93">
        <v>0</v>
      </c>
      <c r="G150" s="93">
        <v>0</v>
      </c>
    </row>
    <row r="151" spans="3:7" x14ac:dyDescent="0.35">
      <c r="C151" s="90">
        <v>17</v>
      </c>
      <c r="D151" s="91" t="s">
        <v>67</v>
      </c>
      <c r="E151" s="92">
        <v>0</v>
      </c>
      <c r="F151" s="93">
        <v>0</v>
      </c>
      <c r="G151" s="93">
        <v>0</v>
      </c>
    </row>
    <row r="152" spans="3:7" x14ac:dyDescent="0.35">
      <c r="C152" s="90">
        <v>18</v>
      </c>
      <c r="D152" s="91" t="s">
        <v>68</v>
      </c>
      <c r="E152" s="92">
        <v>0</v>
      </c>
      <c r="F152" s="93">
        <v>0</v>
      </c>
      <c r="G152" s="93">
        <v>0</v>
      </c>
    </row>
    <row r="153" spans="3:7" x14ac:dyDescent="0.35">
      <c r="C153" s="90">
        <v>19</v>
      </c>
      <c r="D153" s="91" t="s">
        <v>69</v>
      </c>
      <c r="E153" s="92">
        <v>0</v>
      </c>
      <c r="F153" s="93">
        <v>0</v>
      </c>
      <c r="G153" s="93">
        <v>0</v>
      </c>
    </row>
    <row r="154" spans="3:7" x14ac:dyDescent="0.35">
      <c r="C154" s="90">
        <v>20</v>
      </c>
      <c r="D154" s="91" t="s">
        <v>70</v>
      </c>
      <c r="E154" s="92">
        <v>0</v>
      </c>
      <c r="F154" s="93">
        <v>0</v>
      </c>
      <c r="G154" s="93">
        <v>0</v>
      </c>
    </row>
    <row r="155" spans="3:7" x14ac:dyDescent="0.35">
      <c r="C155" s="90">
        <v>21</v>
      </c>
      <c r="D155" s="91" t="s">
        <v>71</v>
      </c>
      <c r="E155" s="92">
        <v>0</v>
      </c>
      <c r="F155" s="93">
        <v>0</v>
      </c>
      <c r="G155" s="93">
        <v>0</v>
      </c>
    </row>
    <row r="156" spans="3:7" x14ac:dyDescent="0.35">
      <c r="C156" s="90">
        <v>22</v>
      </c>
      <c r="D156" s="91" t="s">
        <v>72</v>
      </c>
      <c r="E156" s="92">
        <v>-7.5827970000000002</v>
      </c>
      <c r="F156" s="93">
        <v>-7.5861289999999997</v>
      </c>
      <c r="G156" s="93">
        <v>-0.01</v>
      </c>
    </row>
    <row r="157" spans="3:7" x14ac:dyDescent="0.35">
      <c r="C157" s="90">
        <v>23</v>
      </c>
      <c r="D157" s="91" t="s">
        <v>73</v>
      </c>
      <c r="E157" s="92">
        <v>-3.5759069999999999</v>
      </c>
      <c r="F157" s="93">
        <v>-3.5792389999999998</v>
      </c>
      <c r="G157" s="93">
        <v>-0.01</v>
      </c>
    </row>
    <row r="158" spans="3:7" x14ac:dyDescent="0.35">
      <c r="C158" s="90">
        <v>24</v>
      </c>
      <c r="D158" s="91" t="s">
        <v>74</v>
      </c>
      <c r="E158" s="92">
        <v>0</v>
      </c>
      <c r="F158" s="93">
        <v>0</v>
      </c>
      <c r="G158" s="93">
        <v>0</v>
      </c>
    </row>
    <row r="159" spans="3:7" x14ac:dyDescent="0.35">
      <c r="C159" s="90">
        <v>25</v>
      </c>
      <c r="D159" s="91" t="s">
        <v>75</v>
      </c>
      <c r="E159" s="92">
        <v>0</v>
      </c>
      <c r="F159" s="93">
        <v>0</v>
      </c>
      <c r="G159" s="93">
        <v>0</v>
      </c>
    </row>
    <row r="160" spans="3:7" x14ac:dyDescent="0.35">
      <c r="C160" s="90">
        <v>26</v>
      </c>
      <c r="D160" s="91" t="s">
        <v>76</v>
      </c>
      <c r="E160" s="92">
        <v>0</v>
      </c>
      <c r="F160" s="93">
        <v>0</v>
      </c>
      <c r="G160" s="93">
        <v>0</v>
      </c>
    </row>
    <row r="161" spans="2:7" ht="15" thickBot="1" x14ac:dyDescent="0.4">
      <c r="C161" s="94">
        <v>27</v>
      </c>
      <c r="D161" s="95" t="s">
        <v>77</v>
      </c>
      <c r="E161" s="96">
        <v>0</v>
      </c>
      <c r="F161" s="97">
        <v>0</v>
      </c>
      <c r="G161" s="97">
        <v>0</v>
      </c>
    </row>
    <row r="162" spans="2:7" ht="115.15" customHeight="1" thickBot="1" x14ac:dyDescent="0.4"/>
    <row r="163" spans="2:7" ht="44" thickBot="1" x14ac:dyDescent="0.4">
      <c r="B163" s="85" t="s">
        <v>80</v>
      </c>
    </row>
    <row r="164" spans="2:7" ht="29.5" thickBot="1" x14ac:dyDescent="0.4">
      <c r="D164" s="73" t="s">
        <v>11</v>
      </c>
      <c r="E164" s="30" t="str">
        <f>$E$16</f>
        <v>2029/30 baseline</v>
      </c>
      <c r="F164" s="30" t="str">
        <f>$F$16</f>
        <v>2029/30 CMP423</v>
      </c>
      <c r="G164" s="30" t="str">
        <f>$G$16</f>
        <v>2029/30 CMP423 &amp; CMP444</v>
      </c>
    </row>
    <row r="165" spans="2:7" x14ac:dyDescent="0.35">
      <c r="D165" s="87" t="s">
        <v>81</v>
      </c>
      <c r="E165" s="55">
        <v>-4.3789461195667867</v>
      </c>
      <c r="F165" s="55">
        <v>0</v>
      </c>
      <c r="G165" s="55">
        <v>0</v>
      </c>
    </row>
    <row r="166" spans="2:7" ht="79.900000000000006" customHeight="1" thickBot="1" x14ac:dyDescent="0.4"/>
    <row r="167" spans="2:7" ht="15" thickBot="1" x14ac:dyDescent="0.4">
      <c r="B167" s="85" t="s">
        <v>82</v>
      </c>
    </row>
    <row r="168" spans="2:7" ht="15" thickBot="1" x14ac:dyDescent="0.4">
      <c r="B168" s="98">
        <v>0.4</v>
      </c>
    </row>
    <row r="169" spans="2:7" ht="29.5" thickBot="1" x14ac:dyDescent="0.4">
      <c r="B169" s="85" t="str">
        <f>B168*100&amp;"% Conventional carbon"</f>
        <v>40% Conventional carbon</v>
      </c>
    </row>
    <row r="170" spans="2:7" ht="29.5" thickBot="1" x14ac:dyDescent="0.4">
      <c r="C170" s="99" t="s">
        <v>10</v>
      </c>
      <c r="D170" s="100" t="s">
        <v>11</v>
      </c>
      <c r="E170" s="30" t="str">
        <f>$E$16</f>
        <v>2029/30 baseline</v>
      </c>
      <c r="F170" s="30" t="str">
        <f>$F$16</f>
        <v>2029/30 CMP423</v>
      </c>
      <c r="G170" s="30" t="str">
        <f>$G$16</f>
        <v>2029/30 CMP423 &amp; CMP444</v>
      </c>
    </row>
    <row r="171" spans="2:7" x14ac:dyDescent="0.35">
      <c r="C171" s="101">
        <v>1</v>
      </c>
      <c r="D171" s="102" t="s">
        <v>51</v>
      </c>
      <c r="E171" s="103">
        <f t="shared" ref="E171:G186" si="0">E75+$B$168*(E105+E135)+E$165</f>
        <v>27.978953880433213</v>
      </c>
      <c r="F171" s="104">
        <f t="shared" si="0"/>
        <v>23.897107200000001</v>
      </c>
      <c r="G171" s="104">
        <f>G75+$B$168*(G105+G135)+G$165</f>
        <v>18.245397999999998</v>
      </c>
    </row>
    <row r="172" spans="2:7" x14ac:dyDescent="0.35">
      <c r="C172" s="90">
        <v>2</v>
      </c>
      <c r="D172" s="91" t="s">
        <v>52</v>
      </c>
      <c r="E172" s="92">
        <f t="shared" si="0"/>
        <v>19.968864080433217</v>
      </c>
      <c r="F172" s="93">
        <f t="shared" si="0"/>
        <v>15.885517400000001</v>
      </c>
      <c r="G172" s="93">
        <f t="shared" si="0"/>
        <v>12.764143000000001</v>
      </c>
    </row>
    <row r="173" spans="2:7" x14ac:dyDescent="0.35">
      <c r="C173" s="90">
        <v>3</v>
      </c>
      <c r="D173" s="91" t="s">
        <v>53</v>
      </c>
      <c r="E173" s="92">
        <f t="shared" si="0"/>
        <v>21.778522280433215</v>
      </c>
      <c r="F173" s="93">
        <f t="shared" si="0"/>
        <v>17.7133872</v>
      </c>
      <c r="G173" s="93">
        <f t="shared" si="0"/>
        <v>17.7133872</v>
      </c>
    </row>
    <row r="174" spans="2:7" x14ac:dyDescent="0.35">
      <c r="C174" s="90">
        <v>4</v>
      </c>
      <c r="D174" s="91" t="s">
        <v>54</v>
      </c>
      <c r="E174" s="92">
        <f t="shared" si="0"/>
        <v>25.259680480433214</v>
      </c>
      <c r="F174" s="93">
        <f t="shared" si="0"/>
        <v>21.178077400000003</v>
      </c>
      <c r="G174" s="93">
        <f t="shared" si="0"/>
        <v>18.094418999999998</v>
      </c>
    </row>
    <row r="175" spans="2:7" x14ac:dyDescent="0.35">
      <c r="C175" s="90">
        <v>5</v>
      </c>
      <c r="D175" s="91" t="s">
        <v>55</v>
      </c>
      <c r="E175" s="92">
        <f t="shared" si="0"/>
        <v>18.981273080433212</v>
      </c>
      <c r="F175" s="93">
        <f t="shared" si="0"/>
        <v>14.898453200000001</v>
      </c>
      <c r="G175" s="93">
        <f t="shared" si="0"/>
        <v>14.898453200000001</v>
      </c>
    </row>
    <row r="176" spans="2:7" x14ac:dyDescent="0.35">
      <c r="C176" s="90">
        <v>6</v>
      </c>
      <c r="D176" s="91" t="s">
        <v>56</v>
      </c>
      <c r="E176" s="92">
        <f t="shared" si="0"/>
        <v>19.302192680433212</v>
      </c>
      <c r="F176" s="93">
        <f t="shared" si="0"/>
        <v>15.218945399999999</v>
      </c>
      <c r="G176" s="93">
        <f t="shared" si="0"/>
        <v>15.218945399999999</v>
      </c>
    </row>
    <row r="177" spans="3:7" x14ac:dyDescent="0.35">
      <c r="C177" s="90">
        <v>7</v>
      </c>
      <c r="D177" s="91" t="s">
        <v>57</v>
      </c>
      <c r="E177" s="92">
        <f t="shared" si="0"/>
        <v>18.795579880433213</v>
      </c>
      <c r="F177" s="93">
        <f t="shared" si="0"/>
        <v>14.716315</v>
      </c>
      <c r="G177" s="93">
        <f t="shared" si="0"/>
        <v>14.716315</v>
      </c>
    </row>
    <row r="178" spans="3:7" x14ac:dyDescent="0.35">
      <c r="C178" s="90">
        <v>8</v>
      </c>
      <c r="D178" s="91" t="s">
        <v>58</v>
      </c>
      <c r="E178" s="92">
        <f t="shared" si="0"/>
        <v>15.975250880433215</v>
      </c>
      <c r="F178" s="93">
        <f t="shared" si="0"/>
        <v>11.900493000000003</v>
      </c>
      <c r="G178" s="93">
        <f t="shared" si="0"/>
        <v>11.900493000000003</v>
      </c>
    </row>
    <row r="179" spans="3:7" x14ac:dyDescent="0.35">
      <c r="C179" s="90">
        <v>9</v>
      </c>
      <c r="D179" s="91" t="s">
        <v>59</v>
      </c>
      <c r="E179" s="92">
        <f t="shared" si="0"/>
        <v>13.979772280433213</v>
      </c>
      <c r="F179" s="93">
        <f t="shared" si="0"/>
        <v>9.8976178000000008</v>
      </c>
      <c r="G179" s="93">
        <f t="shared" si="0"/>
        <v>9.8976178000000008</v>
      </c>
    </row>
    <row r="180" spans="3:7" x14ac:dyDescent="0.35">
      <c r="C180" s="90">
        <v>10</v>
      </c>
      <c r="D180" s="91" t="s">
        <v>60</v>
      </c>
      <c r="E180" s="92">
        <f t="shared" si="0"/>
        <v>12.966524080433214</v>
      </c>
      <c r="F180" s="93">
        <f t="shared" si="0"/>
        <v>8.8876089999999994</v>
      </c>
      <c r="G180" s="93">
        <f t="shared" si="0"/>
        <v>8.8876089999999994</v>
      </c>
    </row>
    <row r="181" spans="3:7" x14ac:dyDescent="0.35">
      <c r="C181" s="90">
        <v>11</v>
      </c>
      <c r="D181" s="91" t="s">
        <v>61</v>
      </c>
      <c r="E181" s="92">
        <f t="shared" si="0"/>
        <v>11.165504480433214</v>
      </c>
      <c r="F181" s="93">
        <f t="shared" si="0"/>
        <v>7.0830045999999998</v>
      </c>
      <c r="G181" s="93">
        <f t="shared" si="0"/>
        <v>7.0830045999999998</v>
      </c>
    </row>
    <row r="182" spans="3:7" x14ac:dyDescent="0.35">
      <c r="C182" s="90">
        <v>12</v>
      </c>
      <c r="D182" s="91" t="s">
        <v>62</v>
      </c>
      <c r="E182" s="92">
        <f t="shared" si="0"/>
        <v>7.4162678804332129</v>
      </c>
      <c r="F182" s="93">
        <f t="shared" si="0"/>
        <v>3.3342800000000006</v>
      </c>
      <c r="G182" s="93">
        <f t="shared" si="0"/>
        <v>3.3342800000000006</v>
      </c>
    </row>
    <row r="183" spans="3:7" x14ac:dyDescent="0.35">
      <c r="C183" s="90">
        <v>13</v>
      </c>
      <c r="D183" s="91" t="s">
        <v>63</v>
      </c>
      <c r="E183" s="92">
        <f t="shared" si="0"/>
        <v>2.9068694804332136</v>
      </c>
      <c r="F183" s="93">
        <f t="shared" si="0"/>
        <v>-1.1764788000000002</v>
      </c>
      <c r="G183" s="93">
        <f t="shared" si="0"/>
        <v>-1.1496092</v>
      </c>
    </row>
    <row r="184" spans="3:7" x14ac:dyDescent="0.35">
      <c r="C184" s="90">
        <v>14</v>
      </c>
      <c r="D184" s="91" t="s">
        <v>64</v>
      </c>
      <c r="E184" s="92">
        <f t="shared" si="0"/>
        <v>0.53950868043321343</v>
      </c>
      <c r="F184" s="93">
        <f t="shared" si="0"/>
        <v>-3.5284452000000002</v>
      </c>
      <c r="G184" s="93">
        <f t="shared" si="0"/>
        <v>-2.9797652000000001</v>
      </c>
    </row>
    <row r="185" spans="3:7" x14ac:dyDescent="0.35">
      <c r="C185" s="90">
        <v>15</v>
      </c>
      <c r="D185" s="91" t="s">
        <v>65</v>
      </c>
      <c r="E185" s="92">
        <f t="shared" si="0"/>
        <v>0.29210528043321382</v>
      </c>
      <c r="F185" s="93">
        <f t="shared" si="0"/>
        <v>-3.7905782000000001</v>
      </c>
      <c r="G185" s="93">
        <f t="shared" si="0"/>
        <v>-1.590557</v>
      </c>
    </row>
    <row r="186" spans="3:7" x14ac:dyDescent="0.35">
      <c r="C186" s="90">
        <v>16</v>
      </c>
      <c r="D186" s="91" t="s">
        <v>66</v>
      </c>
      <c r="E186" s="92">
        <f t="shared" si="0"/>
        <v>-2.0585471195667866</v>
      </c>
      <c r="F186" s="93">
        <f t="shared" si="0"/>
        <v>-6.1418294000000007</v>
      </c>
      <c r="G186" s="93">
        <f t="shared" si="0"/>
        <v>-3.6276630000000001</v>
      </c>
    </row>
    <row r="187" spans="3:7" x14ac:dyDescent="0.35">
      <c r="C187" s="90">
        <v>17</v>
      </c>
      <c r="D187" s="91" t="s">
        <v>67</v>
      </c>
      <c r="E187" s="92">
        <f t="shared" ref="E187:G197" si="1">E91+$B$168*(E121+E151)+E$165</f>
        <v>-2.0754121195667867</v>
      </c>
      <c r="F187" s="93">
        <f t="shared" si="1"/>
        <v>-6.1492792000000005</v>
      </c>
      <c r="G187" s="93">
        <f t="shared" si="1"/>
        <v>-2.1246860000000001</v>
      </c>
    </row>
    <row r="188" spans="3:7" x14ac:dyDescent="0.35">
      <c r="C188" s="90">
        <v>18</v>
      </c>
      <c r="D188" s="91" t="s">
        <v>68</v>
      </c>
      <c r="E188" s="92">
        <f t="shared" si="1"/>
        <v>-4.3079053195667871</v>
      </c>
      <c r="F188" s="93">
        <f t="shared" si="1"/>
        <v>-8.3912536000000006</v>
      </c>
      <c r="G188" s="93">
        <f t="shared" si="1"/>
        <v>-4.3979999999999997</v>
      </c>
    </row>
    <row r="189" spans="3:7" x14ac:dyDescent="0.35">
      <c r="C189" s="90">
        <v>19</v>
      </c>
      <c r="D189" s="91" t="s">
        <v>69</v>
      </c>
      <c r="E189" s="92">
        <f t="shared" si="1"/>
        <v>-0.96358811956678636</v>
      </c>
      <c r="F189" s="93">
        <f t="shared" si="1"/>
        <v>-4.9789910000000006</v>
      </c>
      <c r="G189" s="93">
        <f t="shared" si="1"/>
        <v>-2.8265569999999998</v>
      </c>
    </row>
    <row r="190" spans="3:7" x14ac:dyDescent="0.35">
      <c r="C190" s="90">
        <v>20</v>
      </c>
      <c r="D190" s="91" t="s">
        <v>70</v>
      </c>
      <c r="E190" s="92">
        <f t="shared" si="1"/>
        <v>2.1921150804332123</v>
      </c>
      <c r="F190" s="93">
        <f t="shared" si="1"/>
        <v>-1.8912332000000003</v>
      </c>
      <c r="G190" s="93">
        <f t="shared" si="1"/>
        <v>1.7919999999999998</v>
      </c>
    </row>
    <row r="191" spans="3:7" x14ac:dyDescent="0.35">
      <c r="C191" s="90">
        <v>21</v>
      </c>
      <c r="D191" s="91" t="s">
        <v>71</v>
      </c>
      <c r="E191" s="92">
        <f t="shared" si="1"/>
        <v>-1.5999381195667874</v>
      </c>
      <c r="F191" s="93">
        <f t="shared" si="1"/>
        <v>-5.6813334000000006</v>
      </c>
      <c r="G191" s="93">
        <f t="shared" si="1"/>
        <v>1.3597150000000005</v>
      </c>
    </row>
    <row r="192" spans="3:7" x14ac:dyDescent="0.35">
      <c r="C192" s="90">
        <v>22</v>
      </c>
      <c r="D192" s="91" t="s">
        <v>72</v>
      </c>
      <c r="E192" s="92">
        <f t="shared" si="1"/>
        <v>-2.9129909195667869</v>
      </c>
      <c r="F192" s="93">
        <f t="shared" si="1"/>
        <v>-6.9963396000000007</v>
      </c>
      <c r="G192" s="93">
        <f t="shared" si="1"/>
        <v>-0.68318000000000012</v>
      </c>
    </row>
    <row r="193" spans="2:7" x14ac:dyDescent="0.35">
      <c r="C193" s="90">
        <v>23</v>
      </c>
      <c r="D193" s="91" t="s">
        <v>73</v>
      </c>
      <c r="E193" s="92">
        <f t="shared" si="1"/>
        <v>-10.301302919566787</v>
      </c>
      <c r="F193" s="93">
        <f t="shared" si="1"/>
        <v>-14.384651600000002</v>
      </c>
      <c r="G193" s="93">
        <f t="shared" si="1"/>
        <v>-4.4020000000000001</v>
      </c>
    </row>
    <row r="194" spans="2:7" x14ac:dyDescent="0.35">
      <c r="C194" s="90">
        <v>24</v>
      </c>
      <c r="D194" s="91" t="s">
        <v>74</v>
      </c>
      <c r="E194" s="92">
        <f t="shared" si="1"/>
        <v>-6.703642119566787</v>
      </c>
      <c r="F194" s="93">
        <f t="shared" si="1"/>
        <v>-10.783723999999999</v>
      </c>
      <c r="G194" s="93">
        <f t="shared" si="1"/>
        <v>-4.3979999999999997</v>
      </c>
    </row>
    <row r="195" spans="2:7" x14ac:dyDescent="0.35">
      <c r="C195" s="90">
        <v>25</v>
      </c>
      <c r="D195" s="91" t="s">
        <v>75</v>
      </c>
      <c r="E195" s="92">
        <f t="shared" si="1"/>
        <v>-7.2120115195667864</v>
      </c>
      <c r="F195" s="93">
        <f t="shared" si="1"/>
        <v>-11.2953598</v>
      </c>
      <c r="G195" s="93">
        <f t="shared" si="1"/>
        <v>-4.3979999999999997</v>
      </c>
    </row>
    <row r="196" spans="2:7" x14ac:dyDescent="0.35">
      <c r="C196" s="90">
        <v>26</v>
      </c>
      <c r="D196" s="91" t="s">
        <v>76</v>
      </c>
      <c r="E196" s="92">
        <f t="shared" si="1"/>
        <v>-4.025413119566787</v>
      </c>
      <c r="F196" s="93">
        <f t="shared" si="1"/>
        <v>-8.1076033999999986</v>
      </c>
      <c r="G196" s="93">
        <f t="shared" si="1"/>
        <v>-2.5003690000000001</v>
      </c>
    </row>
    <row r="197" spans="2:7" ht="15" thickBot="1" x14ac:dyDescent="0.4">
      <c r="C197" s="94">
        <v>27</v>
      </c>
      <c r="D197" s="95" t="s">
        <v>77</v>
      </c>
      <c r="E197" s="96">
        <f t="shared" si="1"/>
        <v>-4.8422937195667863</v>
      </c>
      <c r="F197" s="97">
        <f t="shared" si="1"/>
        <v>-8.9204316000000006</v>
      </c>
      <c r="G197" s="97">
        <f t="shared" si="1"/>
        <v>-1.830932</v>
      </c>
    </row>
    <row r="198" spans="2:7" x14ac:dyDescent="0.35">
      <c r="C198" s="3"/>
      <c r="E198" s="4"/>
      <c r="F198" s="1"/>
    </row>
    <row r="199" spans="2:7" ht="15" thickBot="1" x14ac:dyDescent="0.4">
      <c r="C199" s="3"/>
      <c r="E199" s="4"/>
      <c r="F199" s="1"/>
    </row>
    <row r="200" spans="2:7" ht="15" thickBot="1" x14ac:dyDescent="0.4">
      <c r="B200" s="85" t="s">
        <v>82</v>
      </c>
      <c r="C200" s="3"/>
      <c r="E200" s="4"/>
      <c r="F200" s="1"/>
    </row>
    <row r="201" spans="2:7" ht="15" thickBot="1" x14ac:dyDescent="0.4">
      <c r="B201" s="98">
        <v>0.75</v>
      </c>
    </row>
    <row r="202" spans="2:7" ht="29.5" thickBot="1" x14ac:dyDescent="0.4">
      <c r="B202" s="85" t="str">
        <f>B201*100&amp;"% conventional low carbon"</f>
        <v>75% conventional low carbon</v>
      </c>
    </row>
    <row r="203" spans="2:7" ht="29.5" thickBot="1" x14ac:dyDescent="0.4">
      <c r="C203" s="72" t="s">
        <v>10</v>
      </c>
      <c r="D203" s="73" t="s">
        <v>11</v>
      </c>
      <c r="E203" s="30" t="str">
        <f>$E$16</f>
        <v>2029/30 baseline</v>
      </c>
      <c r="F203" s="30" t="str">
        <f>$F$16</f>
        <v>2029/30 CMP423</v>
      </c>
      <c r="G203" s="30" t="str">
        <f>$G$16</f>
        <v>2029/30 CMP423 &amp; CMP444</v>
      </c>
    </row>
    <row r="204" spans="2:7" x14ac:dyDescent="0.35">
      <c r="C204" s="101">
        <v>1</v>
      </c>
      <c r="D204" s="102" t="s">
        <v>51</v>
      </c>
      <c r="E204" s="103">
        <f t="shared" ref="E204:F219" si="2">E75+$B$201*E105+E135+E$165</f>
        <v>62.593773880433211</v>
      </c>
      <c r="F204" s="104">
        <f t="shared" si="2"/>
        <v>51.659211749999997</v>
      </c>
      <c r="G204" s="104">
        <f t="shared" ref="G204" si="3">G75+$B$201*G105+G135+G$165</f>
        <v>39.111397999999994</v>
      </c>
    </row>
    <row r="205" spans="2:7" x14ac:dyDescent="0.35">
      <c r="C205" s="90">
        <v>2</v>
      </c>
      <c r="D205" s="91" t="s">
        <v>52</v>
      </c>
      <c r="E205" s="92">
        <f t="shared" si="2"/>
        <v>47.189007630433217</v>
      </c>
      <c r="F205" s="93">
        <f t="shared" si="2"/>
        <v>36.252261250000004</v>
      </c>
      <c r="G205" s="93">
        <f t="shared" ref="G205" si="4">G76+$B$201*G106+G136+G$165</f>
        <v>28.448825249999999</v>
      </c>
    </row>
    <row r="206" spans="2:7" x14ac:dyDescent="0.35">
      <c r="C206" s="90">
        <v>3</v>
      </c>
      <c r="D206" s="91" t="s">
        <v>53</v>
      </c>
      <c r="E206" s="92">
        <f t="shared" si="2"/>
        <v>48.307685130433221</v>
      </c>
      <c r="F206" s="93">
        <f t="shared" si="2"/>
        <v>37.389683750000003</v>
      </c>
      <c r="G206" s="93">
        <f t="shared" ref="G206" si="5">G77+$B$201*G107+G137+G$165</f>
        <v>37.389683750000003</v>
      </c>
    </row>
    <row r="207" spans="2:7" x14ac:dyDescent="0.35">
      <c r="C207" s="90">
        <v>4</v>
      </c>
      <c r="D207" s="91" t="s">
        <v>54</v>
      </c>
      <c r="E207" s="92">
        <f t="shared" si="2"/>
        <v>57.128290130433221</v>
      </c>
      <c r="F207" s="93">
        <f t="shared" si="2"/>
        <v>46.195449749999995</v>
      </c>
      <c r="G207" s="93">
        <f t="shared" ref="G207" si="6">G78+$B$201*G108+G138+G$165</f>
        <v>38.486303749999998</v>
      </c>
    </row>
    <row r="208" spans="2:7" x14ac:dyDescent="0.35">
      <c r="C208" s="90">
        <v>5</v>
      </c>
      <c r="D208" s="91" t="s">
        <v>55</v>
      </c>
      <c r="E208" s="92">
        <f t="shared" si="2"/>
        <v>41.557030380433211</v>
      </c>
      <c r="F208" s="93">
        <f t="shared" si="2"/>
        <v>30.621191249999999</v>
      </c>
      <c r="G208" s="93">
        <f t="shared" ref="G208" si="7">G79+$B$201*G109+G139+G$165</f>
        <v>30.621191249999999</v>
      </c>
    </row>
    <row r="209" spans="3:7" x14ac:dyDescent="0.35">
      <c r="C209" s="90">
        <v>6</v>
      </c>
      <c r="D209" s="91" t="s">
        <v>56</v>
      </c>
      <c r="E209" s="92">
        <f t="shared" si="2"/>
        <v>41.045722630433211</v>
      </c>
      <c r="F209" s="93">
        <f t="shared" si="2"/>
        <v>30.1088135</v>
      </c>
      <c r="G209" s="93">
        <f t="shared" ref="G209" si="8">G80+$B$201*G110+G140+G$165</f>
        <v>30.1088135</v>
      </c>
    </row>
    <row r="210" spans="3:7" x14ac:dyDescent="0.35">
      <c r="C210" s="90">
        <v>7</v>
      </c>
      <c r="D210" s="91" t="s">
        <v>57</v>
      </c>
      <c r="E210" s="92">
        <f t="shared" si="2"/>
        <v>42.856997130433221</v>
      </c>
      <c r="F210" s="93">
        <f t="shared" si="2"/>
        <v>31.930079749999997</v>
      </c>
      <c r="G210" s="93">
        <f t="shared" ref="G210" si="9">G81+$B$201*G111+G141+G$165</f>
        <v>31.930079749999997</v>
      </c>
    </row>
    <row r="211" spans="3:7" x14ac:dyDescent="0.35">
      <c r="C211" s="90">
        <v>8</v>
      </c>
      <c r="D211" s="91" t="s">
        <v>58</v>
      </c>
      <c r="E211" s="92">
        <f t="shared" si="2"/>
        <v>35.110266130433217</v>
      </c>
      <c r="F211" s="93">
        <f t="shared" si="2"/>
        <v>24.181846750000002</v>
      </c>
      <c r="G211" s="93">
        <f t="shared" ref="G211" si="10">G82+$B$201*G112+G142+G$165</f>
        <v>24.181846750000002</v>
      </c>
    </row>
    <row r="212" spans="3:7" x14ac:dyDescent="0.35">
      <c r="C212" s="90">
        <v>9</v>
      </c>
      <c r="D212" s="91" t="s">
        <v>59</v>
      </c>
      <c r="E212" s="92">
        <f t="shared" si="2"/>
        <v>32.594735380433214</v>
      </c>
      <c r="F212" s="93">
        <f t="shared" si="2"/>
        <v>21.66006475</v>
      </c>
      <c r="G212" s="93">
        <f t="shared" ref="G212" si="11">G83+$B$201*G113+G143+G$165</f>
        <v>21.66006475</v>
      </c>
    </row>
    <row r="213" spans="3:7" x14ac:dyDescent="0.35">
      <c r="C213" s="90">
        <v>10</v>
      </c>
      <c r="D213" s="91" t="s">
        <v>60</v>
      </c>
      <c r="E213" s="92">
        <f t="shared" si="2"/>
        <v>30.755581630433216</v>
      </c>
      <c r="F213" s="93">
        <f t="shared" si="2"/>
        <v>19.827603249999999</v>
      </c>
      <c r="G213" s="93">
        <f t="shared" ref="G213" si="12">G84+$B$201*G114+G144+G$165</f>
        <v>19.827603249999999</v>
      </c>
    </row>
    <row r="214" spans="3:7" x14ac:dyDescent="0.35">
      <c r="C214" s="90">
        <v>11</v>
      </c>
      <c r="D214" s="91" t="s">
        <v>61</v>
      </c>
      <c r="E214" s="92">
        <f t="shared" si="2"/>
        <v>26.056154630433213</v>
      </c>
      <c r="F214" s="93">
        <f t="shared" si="2"/>
        <v>15.11964025</v>
      </c>
      <c r="G214" s="93">
        <f t="shared" ref="G214" si="13">G85+$B$201*G115+G145+G$165</f>
        <v>15.11964025</v>
      </c>
    </row>
    <row r="215" spans="3:7" x14ac:dyDescent="0.35">
      <c r="C215" s="90">
        <v>12</v>
      </c>
      <c r="D215" s="91" t="s">
        <v>62</v>
      </c>
      <c r="E215" s="92">
        <f t="shared" si="2"/>
        <v>19.650885880433211</v>
      </c>
      <c r="F215" s="93">
        <f t="shared" si="2"/>
        <v>8.7165894999999995</v>
      </c>
      <c r="G215" s="93">
        <f t="shared" ref="G215" si="14">G86+$B$201*G116+G146+G$165</f>
        <v>8.7165894999999995</v>
      </c>
    </row>
    <row r="216" spans="3:7" x14ac:dyDescent="0.35">
      <c r="C216" s="90">
        <v>13</v>
      </c>
      <c r="D216" s="91" t="s">
        <v>63</v>
      </c>
      <c r="E216" s="92">
        <f t="shared" si="2"/>
        <v>7.8990068804332134</v>
      </c>
      <c r="F216" s="93">
        <f t="shared" si="2"/>
        <v>-2.5788277499999999</v>
      </c>
      <c r="G216" s="93">
        <f t="shared" ref="G216" si="15">G87+$B$201*G117+G147+G$165</f>
        <v>-2.5116537499999998</v>
      </c>
    </row>
    <row r="217" spans="3:7" x14ac:dyDescent="0.35">
      <c r="C217" s="90">
        <v>14</v>
      </c>
      <c r="D217" s="91" t="s">
        <v>64</v>
      </c>
      <c r="E217" s="92">
        <f t="shared" si="2"/>
        <v>5.5548588804332129</v>
      </c>
      <c r="F217" s="93">
        <f t="shared" si="2"/>
        <v>-4.8844897500000002</v>
      </c>
      <c r="G217" s="93">
        <f t="shared" ref="G217" si="16">G88+$B$201*G118+G148+G$165</f>
        <v>-4.3358097500000001</v>
      </c>
    </row>
    <row r="218" spans="3:7" x14ac:dyDescent="0.35">
      <c r="C218" s="90">
        <v>15</v>
      </c>
      <c r="D218" s="91" t="s">
        <v>65</v>
      </c>
      <c r="E218" s="92">
        <f t="shared" si="2"/>
        <v>1.2434793804332136</v>
      </c>
      <c r="F218" s="93">
        <f t="shared" si="2"/>
        <v>-8.3125967500000009</v>
      </c>
      <c r="G218" s="93">
        <f t="shared" ref="G218" si="17">G89+$B$201*G119+G149+G$165</f>
        <v>-4.187557</v>
      </c>
    </row>
    <row r="219" spans="3:7" x14ac:dyDescent="0.35">
      <c r="C219" s="90">
        <v>16</v>
      </c>
      <c r="D219" s="91" t="s">
        <v>66</v>
      </c>
      <c r="E219" s="92">
        <f t="shared" si="2"/>
        <v>-1.4139171195667863</v>
      </c>
      <c r="F219" s="93">
        <f t="shared" si="2"/>
        <v>-10.938725</v>
      </c>
      <c r="G219" s="93">
        <f t="shared" ref="G219" si="18">G90+$B$201*G120+G150+G$165</f>
        <v>-6.2246629999999996</v>
      </c>
    </row>
    <row r="220" spans="3:7" x14ac:dyDescent="0.35">
      <c r="C220" s="90">
        <v>17</v>
      </c>
      <c r="D220" s="91" t="s">
        <v>67</v>
      </c>
      <c r="E220" s="92">
        <f t="shared" ref="E220:G230" si="19">E91+$B$201*E121+E151+E$165</f>
        <v>-2.7524293695667863</v>
      </c>
      <c r="F220" s="93">
        <f t="shared" si="19"/>
        <v>-12.267798250000002</v>
      </c>
      <c r="G220" s="93">
        <f t="shared" si="19"/>
        <v>-4.7216859999999992</v>
      </c>
    </row>
    <row r="221" spans="3:7" x14ac:dyDescent="0.35">
      <c r="C221" s="90">
        <v>18</v>
      </c>
      <c r="D221" s="91" t="s">
        <v>68</v>
      </c>
      <c r="E221" s="92">
        <f t="shared" si="19"/>
        <v>-4.6434811195667862</v>
      </c>
      <c r="F221" s="93">
        <f t="shared" si="19"/>
        <v>-14.168355</v>
      </c>
      <c r="G221" s="93">
        <f t="shared" si="19"/>
        <v>-6.9949999999999992</v>
      </c>
    </row>
    <row r="222" spans="3:7" x14ac:dyDescent="0.35">
      <c r="C222" s="90">
        <v>19</v>
      </c>
      <c r="D222" s="91" t="s">
        <v>69</v>
      </c>
      <c r="E222" s="92">
        <f t="shared" si="19"/>
        <v>-2.4513695667867097E-3</v>
      </c>
      <c r="F222" s="93">
        <f t="shared" si="19"/>
        <v>-9.4593707499999997</v>
      </c>
      <c r="G222" s="93">
        <f t="shared" si="19"/>
        <v>-5.4235569999999997</v>
      </c>
    </row>
    <row r="223" spans="3:7" x14ac:dyDescent="0.35">
      <c r="C223" s="90">
        <v>20</v>
      </c>
      <c r="D223" s="91" t="s">
        <v>70</v>
      </c>
      <c r="E223" s="92">
        <f t="shared" si="19"/>
        <v>-1.1977441195667868</v>
      </c>
      <c r="F223" s="93">
        <f t="shared" si="19"/>
        <v>-10.722617999999999</v>
      </c>
      <c r="G223" s="93">
        <f t="shared" si="19"/>
        <v>-0.80499999999999972</v>
      </c>
    </row>
    <row r="224" spans="3:7" x14ac:dyDescent="0.35">
      <c r="C224" s="90">
        <v>21</v>
      </c>
      <c r="D224" s="91" t="s">
        <v>71</v>
      </c>
      <c r="E224" s="92">
        <f t="shared" si="19"/>
        <v>-4.9163298695667867</v>
      </c>
      <c r="F224" s="93">
        <f t="shared" si="19"/>
        <v>-14.439250749999999</v>
      </c>
      <c r="G224" s="93">
        <f t="shared" si="19"/>
        <v>-1.2372849999999991</v>
      </c>
    </row>
    <row r="225" spans="2:7" x14ac:dyDescent="0.35">
      <c r="C225" s="90">
        <v>22</v>
      </c>
      <c r="D225" s="91" t="s">
        <v>72</v>
      </c>
      <c r="E225" s="92">
        <f t="shared" si="19"/>
        <v>-7.4916788695667869</v>
      </c>
      <c r="F225" s="93">
        <f t="shared" si="19"/>
        <v>-17.017386500000001</v>
      </c>
      <c r="G225" s="93">
        <f t="shared" si="19"/>
        <v>-3.2861799999999994</v>
      </c>
    </row>
    <row r="226" spans="2:7" x14ac:dyDescent="0.35">
      <c r="C226" s="90">
        <v>23</v>
      </c>
      <c r="D226" s="91" t="s">
        <v>73</v>
      </c>
      <c r="E226" s="92">
        <f t="shared" si="19"/>
        <v>-12.475856869566787</v>
      </c>
      <c r="F226" s="93">
        <f t="shared" si="19"/>
        <v>-22.001564500000001</v>
      </c>
      <c r="G226" s="93">
        <f t="shared" si="19"/>
        <v>-7.004999999999999</v>
      </c>
    </row>
    <row r="227" spans="2:7" x14ac:dyDescent="0.35">
      <c r="C227" s="90">
        <v>24</v>
      </c>
      <c r="D227" s="91" t="s">
        <v>74</v>
      </c>
      <c r="E227" s="92">
        <f t="shared" si="19"/>
        <v>-6.7326518695667872</v>
      </c>
      <c r="F227" s="93">
        <f t="shared" si="19"/>
        <v>-16.253093499999999</v>
      </c>
      <c r="G227" s="93">
        <f t="shared" si="19"/>
        <v>-6.9949999999999992</v>
      </c>
    </row>
    <row r="228" spans="2:7" x14ac:dyDescent="0.35">
      <c r="C228" s="90">
        <v>25</v>
      </c>
      <c r="D228" s="91" t="s">
        <v>75</v>
      </c>
      <c r="E228" s="92">
        <f t="shared" si="19"/>
        <v>-9.4387171195667854</v>
      </c>
      <c r="F228" s="93">
        <f t="shared" si="19"/>
        <v>-18.963590999999997</v>
      </c>
      <c r="G228" s="93">
        <f t="shared" si="19"/>
        <v>-6.9949999999999992</v>
      </c>
    </row>
    <row r="229" spans="2:7" x14ac:dyDescent="0.35">
      <c r="C229" s="90">
        <v>26</v>
      </c>
      <c r="D229" s="91" t="s">
        <v>76</v>
      </c>
      <c r="E229" s="92">
        <f t="shared" si="19"/>
        <v>-6.0872176195667862</v>
      </c>
      <c r="F229" s="93">
        <f t="shared" si="19"/>
        <v>-15.610933499999998</v>
      </c>
      <c r="G229" s="93">
        <f t="shared" si="19"/>
        <v>-5.0973689999999996</v>
      </c>
    </row>
    <row r="230" spans="2:7" ht="15" thickBot="1" x14ac:dyDescent="0.4">
      <c r="C230" s="94">
        <v>27</v>
      </c>
      <c r="D230" s="95" t="s">
        <v>77</v>
      </c>
      <c r="E230" s="96">
        <f t="shared" si="19"/>
        <v>-8.2012048695667872</v>
      </c>
      <c r="F230" s="97">
        <f t="shared" si="19"/>
        <v>-17.72074375</v>
      </c>
      <c r="G230" s="97">
        <f t="shared" si="19"/>
        <v>-4.4279319999999993</v>
      </c>
    </row>
    <row r="232" spans="2:7" ht="15" thickBot="1" x14ac:dyDescent="0.4"/>
    <row r="233" spans="2:7" ht="15" thickBot="1" x14ac:dyDescent="0.4">
      <c r="B233" s="85" t="s">
        <v>82</v>
      </c>
    </row>
    <row r="234" spans="2:7" ht="15" thickBot="1" x14ac:dyDescent="0.4">
      <c r="B234" s="98">
        <v>0.45</v>
      </c>
    </row>
    <row r="235" spans="2:7" ht="15" thickBot="1" x14ac:dyDescent="0.4">
      <c r="B235" s="85" t="str">
        <f>B234*100&amp;"% intermittent"</f>
        <v>45% intermittent</v>
      </c>
    </row>
    <row r="236" spans="2:7" ht="29.5" thickBot="1" x14ac:dyDescent="0.4">
      <c r="C236" s="72" t="s">
        <v>10</v>
      </c>
      <c r="D236" s="100" t="s">
        <v>11</v>
      </c>
      <c r="E236" s="30" t="str">
        <f>$E$16</f>
        <v>2029/30 baseline</v>
      </c>
      <c r="F236" s="30" t="str">
        <f>$F$16</f>
        <v>2029/30 CMP423</v>
      </c>
      <c r="G236" s="30" t="str">
        <f>$G$16</f>
        <v>2029/30 CMP423 &amp; CMP444</v>
      </c>
    </row>
    <row r="237" spans="2:7" x14ac:dyDescent="0.35">
      <c r="C237" s="101">
        <v>1</v>
      </c>
      <c r="D237" s="102" t="s">
        <v>51</v>
      </c>
      <c r="E237" s="103">
        <f t="shared" ref="E237:F252" si="20">$B$234*E105+E135+E$165</f>
        <v>48.050608280433217</v>
      </c>
      <c r="F237" s="104">
        <f t="shared" si="20"/>
        <v>42.32806265</v>
      </c>
      <c r="G237" s="104">
        <f t="shared" ref="G237" si="21">$B$234*G105+G135+G$165</f>
        <v>31.677999999999997</v>
      </c>
    </row>
    <row r="238" spans="2:7" x14ac:dyDescent="0.35">
      <c r="C238" s="90">
        <v>2</v>
      </c>
      <c r="D238" s="91" t="s">
        <v>52</v>
      </c>
      <c r="E238" s="92">
        <f t="shared" si="20"/>
        <v>38.543167130433211</v>
      </c>
      <c r="F238" s="93">
        <f t="shared" si="20"/>
        <v>32.819741749999999</v>
      </c>
      <c r="G238" s="93">
        <f t="shared" ref="G238" si="22">$B$234*G106+G136+G$165</f>
        <v>25.016305750000001</v>
      </c>
    </row>
    <row r="239" spans="2:7" x14ac:dyDescent="0.35">
      <c r="C239" s="90">
        <v>3</v>
      </c>
      <c r="D239" s="91" t="s">
        <v>53</v>
      </c>
      <c r="E239" s="92">
        <f t="shared" si="20"/>
        <v>35.598554230433216</v>
      </c>
      <c r="F239" s="93">
        <f t="shared" si="20"/>
        <v>29.875776250000001</v>
      </c>
      <c r="G239" s="93">
        <f t="shared" ref="G239" si="23">$B$234*G107+G137+G$165</f>
        <v>29.875776250000001</v>
      </c>
    </row>
    <row r="240" spans="2:7" x14ac:dyDescent="0.35">
      <c r="C240" s="90">
        <v>4</v>
      </c>
      <c r="D240" s="91" t="s">
        <v>54</v>
      </c>
      <c r="E240" s="92">
        <f t="shared" si="20"/>
        <v>44.497632230433219</v>
      </c>
      <c r="F240" s="93">
        <f t="shared" si="20"/>
        <v>38.777569249999999</v>
      </c>
      <c r="G240" s="93">
        <f t="shared" ref="G240" si="24">$B$234*G108+G138+G$165</f>
        <v>31.068423249999999</v>
      </c>
    </row>
    <row r="241" spans="3:7" x14ac:dyDescent="0.35">
      <c r="C241" s="90">
        <v>5</v>
      </c>
      <c r="D241" s="91" t="s">
        <v>55</v>
      </c>
      <c r="E241" s="92">
        <f t="shared" si="20"/>
        <v>29.605067780433213</v>
      </c>
      <c r="F241" s="93">
        <f t="shared" si="20"/>
        <v>23.88205795</v>
      </c>
      <c r="G241" s="93">
        <f t="shared" ref="G241" si="25">$B$234*G109+G139+G$165</f>
        <v>23.88205795</v>
      </c>
    </row>
    <row r="242" spans="3:7" x14ac:dyDescent="0.35">
      <c r="C242" s="90">
        <v>6</v>
      </c>
      <c r="D242" s="91" t="s">
        <v>56</v>
      </c>
      <c r="E242" s="92">
        <f t="shared" si="20"/>
        <v>28.32154073043321</v>
      </c>
      <c r="F242" s="93">
        <f t="shared" si="20"/>
        <v>22.597539900000001</v>
      </c>
      <c r="G242" s="93">
        <f t="shared" ref="G242" si="26">$B$234*G110+G140+G$165</f>
        <v>22.597539900000001</v>
      </c>
    </row>
    <row r="243" spans="3:7" x14ac:dyDescent="0.35">
      <c r="C243" s="90">
        <v>7</v>
      </c>
      <c r="D243" s="91" t="s">
        <v>57</v>
      </c>
      <c r="E243" s="92">
        <f t="shared" si="20"/>
        <v>32.506962230433217</v>
      </c>
      <c r="F243" s="93">
        <f t="shared" si="20"/>
        <v>26.792976849999999</v>
      </c>
      <c r="G243" s="93">
        <f t="shared" ref="G243" si="27">$B$234*G111+G141+G$165</f>
        <v>26.792976849999999</v>
      </c>
    </row>
    <row r="244" spans="3:7" x14ac:dyDescent="0.35">
      <c r="C244" s="90">
        <v>8</v>
      </c>
      <c r="D244" s="91" t="s">
        <v>58</v>
      </c>
      <c r="E244" s="92">
        <f t="shared" si="20"/>
        <v>24.296292230433213</v>
      </c>
      <c r="F244" s="93">
        <f t="shared" si="20"/>
        <v>18.572291849999999</v>
      </c>
      <c r="G244" s="93">
        <f t="shared" ref="G244" si="28">$B$234*G112+G142+G$165</f>
        <v>18.572291849999999</v>
      </c>
    </row>
    <row r="245" spans="3:7" x14ac:dyDescent="0.35">
      <c r="C245" s="90">
        <v>9</v>
      </c>
      <c r="D245" s="91" t="s">
        <v>59</v>
      </c>
      <c r="E245" s="92">
        <f t="shared" si="20"/>
        <v>23.510501980433215</v>
      </c>
      <c r="F245" s="93">
        <f t="shared" si="20"/>
        <v>17.78823225</v>
      </c>
      <c r="G245" s="93">
        <f t="shared" ref="G245" si="29">$B$234*G113+G143+G$165</f>
        <v>17.78823225</v>
      </c>
    </row>
    <row r="246" spans="3:7" x14ac:dyDescent="0.35">
      <c r="C246" s="90">
        <v>10</v>
      </c>
      <c r="D246" s="91" t="s">
        <v>60</v>
      </c>
      <c r="E246" s="92">
        <f t="shared" si="20"/>
        <v>22.298673930433214</v>
      </c>
      <c r="F246" s="93">
        <f t="shared" si="20"/>
        <v>16.581470549999999</v>
      </c>
      <c r="G246" s="93">
        <f t="shared" ref="G246" si="30">$B$234*G114+G144+G$165</f>
        <v>16.581470549999999</v>
      </c>
    </row>
    <row r="247" spans="3:7" x14ac:dyDescent="0.35">
      <c r="C247" s="90">
        <v>11</v>
      </c>
      <c r="D247" s="91" t="s">
        <v>61</v>
      </c>
      <c r="E247" s="92">
        <f t="shared" si="20"/>
        <v>17.46799493043321</v>
      </c>
      <c r="F247" s="93">
        <f t="shared" si="20"/>
        <v>11.74253955</v>
      </c>
      <c r="G247" s="93">
        <f t="shared" ref="G247" si="31">$B$234*G115+G145+G$165</f>
        <v>11.74253955</v>
      </c>
    </row>
    <row r="248" spans="3:7" x14ac:dyDescent="0.35">
      <c r="C248" s="90">
        <v>12</v>
      </c>
      <c r="D248" s="91" t="s">
        <v>62</v>
      </c>
      <c r="E248" s="92">
        <f t="shared" si="20"/>
        <v>13.897632680433212</v>
      </c>
      <c r="F248" s="93">
        <f t="shared" si="20"/>
        <v>8.1755209000000004</v>
      </c>
      <c r="G248" s="93">
        <f t="shared" ref="G248" si="32">$B$234*G116+G146+G$165</f>
        <v>8.1755209000000004</v>
      </c>
    </row>
    <row r="249" spans="3:7" x14ac:dyDescent="0.35">
      <c r="C249" s="90">
        <v>13</v>
      </c>
      <c r="D249" s="91" t="s">
        <v>63</v>
      </c>
      <c r="E249" s="92">
        <f t="shared" si="20"/>
        <v>2.8931548804332134</v>
      </c>
      <c r="F249" s="93">
        <f t="shared" si="20"/>
        <v>-1.8206598500000002</v>
      </c>
      <c r="G249" s="93">
        <f t="shared" ref="G249" si="33">$B$234*G117+G147+G$165</f>
        <v>-1.7534858500000001</v>
      </c>
    </row>
    <row r="250" spans="3:7" x14ac:dyDescent="0.35">
      <c r="C250" s="90">
        <v>14</v>
      </c>
      <c r="D250" s="91" t="s">
        <v>64</v>
      </c>
      <c r="E250" s="92">
        <f t="shared" si="20"/>
        <v>2.9318428804332131</v>
      </c>
      <c r="F250" s="93">
        <f t="shared" si="20"/>
        <v>-1.7434858500000001</v>
      </c>
      <c r="G250" s="93">
        <f t="shared" ref="G250" si="34">$B$234*G118+G148+G$165</f>
        <v>-1.7434858500000001</v>
      </c>
    </row>
    <row r="251" spans="3:7" x14ac:dyDescent="0.35">
      <c r="C251" s="90">
        <v>15</v>
      </c>
      <c r="D251" s="91" t="s">
        <v>65</v>
      </c>
      <c r="E251" s="92">
        <f t="shared" si="20"/>
        <v>-3.1266114195667867</v>
      </c>
      <c r="F251" s="93">
        <f t="shared" si="20"/>
        <v>-5.8140238499999999</v>
      </c>
      <c r="G251" s="93">
        <f t="shared" ref="G251" si="35">$B$234*G119+G149+G$165</f>
        <v>-3.339</v>
      </c>
    </row>
    <row r="252" spans="3:7" x14ac:dyDescent="0.35">
      <c r="C252" s="90">
        <v>16</v>
      </c>
      <c r="D252" s="91" t="s">
        <v>66</v>
      </c>
      <c r="E252" s="92">
        <f t="shared" si="20"/>
        <v>-3.5501361195667869</v>
      </c>
      <c r="F252" s="93">
        <f t="shared" si="20"/>
        <v>-6.1674372000000002</v>
      </c>
      <c r="G252" s="93">
        <f t="shared" ref="G252" si="36">$B$234*G120+G150+G$165</f>
        <v>-3.339</v>
      </c>
    </row>
    <row r="253" spans="3:7" x14ac:dyDescent="0.35">
      <c r="C253" s="90">
        <v>17</v>
      </c>
      <c r="D253" s="91" t="s">
        <v>67</v>
      </c>
      <c r="E253" s="92">
        <f t="shared" ref="E253:G263" si="37">$B$234*E121+E151+E$165</f>
        <v>-5.2493968695667865</v>
      </c>
      <c r="F253" s="93">
        <f t="shared" si="37"/>
        <v>-7.8666673500000002</v>
      </c>
      <c r="G253" s="93">
        <f t="shared" si="37"/>
        <v>-3.339</v>
      </c>
    </row>
    <row r="254" spans="3:7" x14ac:dyDescent="0.35">
      <c r="C254" s="90">
        <v>18</v>
      </c>
      <c r="D254" s="91" t="s">
        <v>68</v>
      </c>
      <c r="E254" s="92">
        <f t="shared" si="37"/>
        <v>-4.8104007195667871</v>
      </c>
      <c r="F254" s="93">
        <f t="shared" si="37"/>
        <v>-7.4277018000000004</v>
      </c>
      <c r="G254" s="93">
        <f t="shared" si="37"/>
        <v>-3.339</v>
      </c>
    </row>
    <row r="255" spans="3:7" x14ac:dyDescent="0.35">
      <c r="C255" s="90">
        <v>19</v>
      </c>
      <c r="D255" s="91" t="s">
        <v>69</v>
      </c>
      <c r="E255" s="92">
        <f t="shared" si="37"/>
        <v>-3.1431988695667865</v>
      </c>
      <c r="F255" s="93">
        <f t="shared" si="37"/>
        <v>-5.7604882500000008</v>
      </c>
      <c r="G255" s="93">
        <f>$B$234*G123+G153+G$165</f>
        <v>-3.339</v>
      </c>
    </row>
    <row r="256" spans="3:7" x14ac:dyDescent="0.35">
      <c r="C256" s="90">
        <v>20</v>
      </c>
      <c r="D256" s="91" t="s">
        <v>70</v>
      </c>
      <c r="E256" s="92">
        <f t="shared" si="37"/>
        <v>-8.7373365195667869</v>
      </c>
      <c r="F256" s="93">
        <f t="shared" si="37"/>
        <v>-11.3546376</v>
      </c>
      <c r="G256" s="93">
        <f t="shared" si="37"/>
        <v>-3.339</v>
      </c>
    </row>
    <row r="257" spans="2:7" x14ac:dyDescent="0.35">
      <c r="C257" s="90">
        <v>21</v>
      </c>
      <c r="D257" s="91" t="s">
        <v>71</v>
      </c>
      <c r="E257" s="92">
        <f t="shared" si="37"/>
        <v>-8.6428783695667875</v>
      </c>
      <c r="F257" s="93">
        <f t="shared" si="37"/>
        <v>-11.260179450000001</v>
      </c>
      <c r="G257" s="93">
        <f t="shared" si="37"/>
        <v>-3.339</v>
      </c>
    </row>
    <row r="258" spans="2:7" x14ac:dyDescent="0.35">
      <c r="C258" s="90">
        <v>22</v>
      </c>
      <c r="D258" s="91" t="s">
        <v>72</v>
      </c>
      <c r="E258" s="92">
        <f t="shared" si="37"/>
        <v>-11.999041369566786</v>
      </c>
      <c r="F258" s="93">
        <f t="shared" si="37"/>
        <v>-14.6181755</v>
      </c>
      <c r="G258" s="93">
        <f t="shared" si="37"/>
        <v>-3.3489999999999998</v>
      </c>
    </row>
    <row r="259" spans="2:7" x14ac:dyDescent="0.35">
      <c r="C259" s="90">
        <v>23</v>
      </c>
      <c r="D259" s="91" t="s">
        <v>73</v>
      </c>
      <c r="E259" s="92">
        <f t="shared" si="37"/>
        <v>-7.9921513695667867</v>
      </c>
      <c r="F259" s="93">
        <f t="shared" si="37"/>
        <v>-10.611285500000001</v>
      </c>
      <c r="G259" s="93">
        <f t="shared" si="37"/>
        <v>-3.3489999999999998</v>
      </c>
    </row>
    <row r="260" spans="2:7" x14ac:dyDescent="0.35">
      <c r="C260" s="90">
        <v>24</v>
      </c>
      <c r="D260" s="91" t="s">
        <v>74</v>
      </c>
      <c r="E260" s="92">
        <f t="shared" si="37"/>
        <v>-4.4162443695667868</v>
      </c>
      <c r="F260" s="93">
        <f t="shared" si="37"/>
        <v>-7.0320465000000008</v>
      </c>
      <c r="G260" s="93">
        <f t="shared" si="37"/>
        <v>-3.339</v>
      </c>
    </row>
    <row r="261" spans="2:7" x14ac:dyDescent="0.35">
      <c r="C261" s="90">
        <v>25</v>
      </c>
      <c r="D261" s="91" t="s">
        <v>75</v>
      </c>
      <c r="E261" s="92">
        <f t="shared" si="37"/>
        <v>-7.2418533195667862</v>
      </c>
      <c r="F261" s="93">
        <f t="shared" si="37"/>
        <v>-9.8591543999999995</v>
      </c>
      <c r="G261" s="93">
        <f t="shared" si="37"/>
        <v>-3.339</v>
      </c>
    </row>
    <row r="262" spans="2:7" x14ac:dyDescent="0.35">
      <c r="C262" s="90">
        <v>26</v>
      </c>
      <c r="D262" s="91" t="s">
        <v>76</v>
      </c>
      <c r="E262" s="92">
        <f t="shared" si="37"/>
        <v>-7.029837619566786</v>
      </c>
      <c r="F262" s="93">
        <f t="shared" si="37"/>
        <v>-9.6471386999999993</v>
      </c>
      <c r="G262" s="93">
        <f t="shared" si="37"/>
        <v>-3.339</v>
      </c>
    </row>
    <row r="263" spans="2:7" ht="15" thickBot="1" x14ac:dyDescent="0.4">
      <c r="C263" s="94">
        <v>27</v>
      </c>
      <c r="D263" s="95" t="s">
        <v>77</v>
      </c>
      <c r="E263" s="96">
        <f t="shared" si="37"/>
        <v>-8.6975461695667864</v>
      </c>
      <c r="F263" s="97">
        <f t="shared" si="37"/>
        <v>-11.31468705</v>
      </c>
      <c r="G263" s="97">
        <f t="shared" si="37"/>
        <v>-3.339</v>
      </c>
    </row>
    <row r="264" spans="2:7" ht="15" thickBot="1" x14ac:dyDescent="0.4"/>
    <row r="265" spans="2:7" ht="29.5" thickBot="1" x14ac:dyDescent="0.4">
      <c r="B265" s="85" t="s">
        <v>88</v>
      </c>
    </row>
    <row r="266" spans="2:7" ht="29.5" thickBot="1" x14ac:dyDescent="0.4">
      <c r="C266" s="72" t="s">
        <v>10</v>
      </c>
      <c r="D266" s="100" t="s">
        <v>11</v>
      </c>
      <c r="E266" s="30" t="str">
        <f>$E$16</f>
        <v>2029/30 baseline</v>
      </c>
      <c r="F266" s="30" t="str">
        <f>$F$16</f>
        <v>2029/30 CMP423</v>
      </c>
      <c r="G266" s="30" t="str">
        <f>$G$16</f>
        <v>2029/30 CMP423 &amp; CMP444</v>
      </c>
    </row>
    <row r="267" spans="2:7" x14ac:dyDescent="0.35">
      <c r="C267" s="101">
        <v>1</v>
      </c>
      <c r="D267" s="102" t="s">
        <v>51</v>
      </c>
      <c r="E267" s="103">
        <v>247.73451236673236</v>
      </c>
      <c r="F267" s="104">
        <v>219.9873722714043</v>
      </c>
      <c r="G267" s="104">
        <v>164.54565540925225</v>
      </c>
    </row>
    <row r="268" spans="2:7" x14ac:dyDescent="0.35">
      <c r="C268" s="90">
        <v>2</v>
      </c>
      <c r="D268" s="91" t="s">
        <v>52</v>
      </c>
      <c r="E268" s="92">
        <v>68.4075103874831</v>
      </c>
      <c r="F268" s="93">
        <v>56.438452539994593</v>
      </c>
      <c r="G268" s="93">
        <v>43.803002242582778</v>
      </c>
    </row>
    <row r="269" spans="2:7" x14ac:dyDescent="0.35">
      <c r="C269" s="90">
        <v>3</v>
      </c>
      <c r="D269" s="91" t="s">
        <v>53</v>
      </c>
      <c r="E269" s="92">
        <v>24.378581277177211</v>
      </c>
      <c r="F269" s="93">
        <v>21.438547389404938</v>
      </c>
      <c r="G269" s="93">
        <v>21.438547389404938</v>
      </c>
    </row>
    <row r="270" spans="2:7" x14ac:dyDescent="0.35">
      <c r="C270" s="90">
        <v>4</v>
      </c>
      <c r="D270" s="91" t="s">
        <v>54</v>
      </c>
      <c r="E270" s="92">
        <v>8.068774396328152</v>
      </c>
      <c r="F270" s="93">
        <v>7.1012861922275938</v>
      </c>
      <c r="G270" s="93">
        <v>5.6373194462806646</v>
      </c>
    </row>
    <row r="271" spans="2:7" x14ac:dyDescent="0.35">
      <c r="C271" s="90">
        <v>5</v>
      </c>
      <c r="D271" s="91" t="s">
        <v>55</v>
      </c>
      <c r="E271" s="92">
        <v>48.264381508017507</v>
      </c>
      <c r="F271" s="93">
        <v>39.597672954573056</v>
      </c>
      <c r="G271" s="93">
        <v>39.597672954573056</v>
      </c>
    </row>
    <row r="272" spans="2:7" x14ac:dyDescent="0.35">
      <c r="C272" s="90">
        <v>6</v>
      </c>
      <c r="D272" s="91" t="s">
        <v>56</v>
      </c>
      <c r="E272" s="92">
        <v>2.1177505199349556</v>
      </c>
      <c r="F272" s="93">
        <v>1.6055072268322579</v>
      </c>
      <c r="G272" s="93">
        <v>1.6055072268322579</v>
      </c>
    </row>
    <row r="273" spans="3:7" x14ac:dyDescent="0.35">
      <c r="C273" s="90">
        <v>7</v>
      </c>
      <c r="D273" s="91" t="s">
        <v>57</v>
      </c>
      <c r="E273" s="92">
        <v>19.130983375233974</v>
      </c>
      <c r="F273" s="93">
        <v>15.93654658565374</v>
      </c>
      <c r="G273" s="93">
        <v>15.93654658565374</v>
      </c>
    </row>
    <row r="274" spans="3:7" x14ac:dyDescent="0.35">
      <c r="C274" s="90">
        <v>8</v>
      </c>
      <c r="D274" s="91" t="s">
        <v>58</v>
      </c>
      <c r="E274" s="92">
        <v>2.7025062944027978</v>
      </c>
      <c r="F274" s="93">
        <v>3.7250334100070992</v>
      </c>
      <c r="G274" s="93">
        <v>3.7250334100070992</v>
      </c>
    </row>
    <row r="275" spans="3:7" x14ac:dyDescent="0.35">
      <c r="C275" s="90">
        <v>9</v>
      </c>
      <c r="D275" s="91" t="s">
        <v>59</v>
      </c>
      <c r="E275" s="92">
        <v>0.77849599486470122</v>
      </c>
      <c r="F275" s="93">
        <v>1.8359481173028893</v>
      </c>
      <c r="G275" s="93">
        <v>1.8359481173028893</v>
      </c>
    </row>
    <row r="276" spans="3:7" x14ac:dyDescent="0.35">
      <c r="C276" s="90">
        <v>10</v>
      </c>
      <c r="D276" s="91" t="s">
        <v>60</v>
      </c>
      <c r="E276" s="92">
        <v>91.940215698994123</v>
      </c>
      <c r="F276" s="93">
        <v>73.319354299013511</v>
      </c>
      <c r="G276" s="93">
        <v>73.319354299013511</v>
      </c>
    </row>
    <row r="277" spans="3:7" x14ac:dyDescent="0.35">
      <c r="C277" s="90">
        <v>11</v>
      </c>
      <c r="D277" s="91" t="s">
        <v>61</v>
      </c>
      <c r="E277" s="92">
        <v>126.86205663742193</v>
      </c>
      <c r="F277" s="93">
        <v>86.54350118415303</v>
      </c>
      <c r="G277" s="93">
        <v>86.54350118415303</v>
      </c>
    </row>
    <row r="278" spans="3:7" x14ac:dyDescent="0.35">
      <c r="C278" s="90">
        <v>12</v>
      </c>
      <c r="D278" s="91" t="s">
        <v>62</v>
      </c>
      <c r="E278" s="92">
        <v>14.670458495844212</v>
      </c>
      <c r="F278" s="93">
        <v>9.0094724070008567</v>
      </c>
      <c r="G278" s="93">
        <v>9.0094724070008567</v>
      </c>
    </row>
    <row r="279" spans="3:7" x14ac:dyDescent="0.35">
      <c r="C279" s="90">
        <v>13</v>
      </c>
      <c r="D279" s="91" t="s">
        <v>63</v>
      </c>
      <c r="E279" s="92">
        <v>14.096597767108559</v>
      </c>
      <c r="F279" s="93">
        <v>-7.3407151757169657</v>
      </c>
      <c r="G279" s="93">
        <v>-7.1077525026672035</v>
      </c>
    </row>
    <row r="280" spans="3:7" x14ac:dyDescent="0.35">
      <c r="C280" s="90">
        <v>14</v>
      </c>
      <c r="D280" s="91" t="s">
        <v>64</v>
      </c>
      <c r="E280" s="92">
        <v>3.7339780306294639</v>
      </c>
      <c r="F280" s="93">
        <v>-3.7421141662097086</v>
      </c>
      <c r="G280" s="93">
        <v>-3.5473328772155734</v>
      </c>
    </row>
    <row r="281" spans="3:7" x14ac:dyDescent="0.35">
      <c r="C281" s="90">
        <v>15</v>
      </c>
      <c r="D281" s="91" t="s">
        <v>65</v>
      </c>
      <c r="E281" s="92">
        <v>-18.595169080857076</v>
      </c>
      <c r="F281" s="93">
        <v>-89.318198077610788</v>
      </c>
      <c r="G281" s="93">
        <v>-43.524759831063392</v>
      </c>
    </row>
    <row r="282" spans="3:7" x14ac:dyDescent="0.35">
      <c r="C282" s="90">
        <v>16</v>
      </c>
      <c r="D282" s="91" t="s">
        <v>66</v>
      </c>
      <c r="E282" s="92">
        <v>-32.970075323624172</v>
      </c>
      <c r="F282" s="93">
        <v>-79.582528783797045</v>
      </c>
      <c r="G282" s="93">
        <v>-46.762450567097162</v>
      </c>
    </row>
    <row r="283" spans="3:7" x14ac:dyDescent="0.35">
      <c r="C283" s="90">
        <v>17</v>
      </c>
      <c r="D283" s="91" t="s">
        <v>67</v>
      </c>
      <c r="E283" s="92">
        <v>-16.678297979111548</v>
      </c>
      <c r="F283" s="93">
        <v>-25.448668165134258</v>
      </c>
      <c r="G283" s="93">
        <v>-9.4232695504456849</v>
      </c>
    </row>
    <row r="284" spans="3:7" x14ac:dyDescent="0.35">
      <c r="C284" s="90">
        <v>18</v>
      </c>
      <c r="D284" s="91" t="s">
        <v>68</v>
      </c>
      <c r="E284" s="92">
        <v>-50.869842621698631</v>
      </c>
      <c r="F284" s="93">
        <v>-62.143840294814801</v>
      </c>
      <c r="G284" s="93">
        <v>-31.448885197754002</v>
      </c>
    </row>
    <row r="285" spans="3:7" x14ac:dyDescent="0.35">
      <c r="C285" s="90">
        <v>19</v>
      </c>
      <c r="D285" s="91" t="s">
        <v>69</v>
      </c>
      <c r="E285" s="92">
        <v>-4.028802795679951</v>
      </c>
      <c r="F285" s="93">
        <v>-3.2079677053696294</v>
      </c>
      <c r="G285" s="93">
        <v>-1.7492274456393186</v>
      </c>
    </row>
    <row r="286" spans="3:7" x14ac:dyDescent="0.35">
      <c r="C286" s="90">
        <v>20</v>
      </c>
      <c r="D286" s="91" t="s">
        <v>70</v>
      </c>
      <c r="E286" s="92">
        <v>-3.6708511023293546</v>
      </c>
      <c r="F286" s="93">
        <v>-22.733893818188548</v>
      </c>
      <c r="G286" s="93">
        <v>-1.5216683624800016</v>
      </c>
    </row>
    <row r="287" spans="3:7" x14ac:dyDescent="0.35">
      <c r="C287" s="90">
        <v>21</v>
      </c>
      <c r="D287" s="91" t="s">
        <v>71</v>
      </c>
      <c r="E287" s="92">
        <v>-2.1647249857389692</v>
      </c>
      <c r="F287" s="93">
        <v>0.2557359193759714</v>
      </c>
      <c r="G287" s="93">
        <v>5.2382399897702605</v>
      </c>
    </row>
    <row r="288" spans="3:7" x14ac:dyDescent="0.35">
      <c r="C288" s="90">
        <v>22</v>
      </c>
      <c r="D288" s="91" t="s">
        <v>72</v>
      </c>
      <c r="E288" s="92">
        <v>-5.1394831855574141</v>
      </c>
      <c r="F288" s="93">
        <v>-6.8794867155576869</v>
      </c>
      <c r="G288" s="93">
        <v>1.0467585950460305</v>
      </c>
    </row>
    <row r="289" spans="2:7" x14ac:dyDescent="0.35">
      <c r="C289" s="90">
        <v>23</v>
      </c>
      <c r="D289" s="91" t="s">
        <v>73</v>
      </c>
      <c r="E289" s="92">
        <v>-1.6826265998542222</v>
      </c>
      <c r="F289" s="93">
        <v>-1.2954914603267751</v>
      </c>
      <c r="G289" s="93">
        <v>-0.280352038857</v>
      </c>
    </row>
    <row r="290" spans="2:7" x14ac:dyDescent="0.35">
      <c r="C290" s="90">
        <v>24</v>
      </c>
      <c r="D290" s="91" t="s">
        <v>74</v>
      </c>
      <c r="E290" s="92">
        <v>-72.2665173057228</v>
      </c>
      <c r="F290" s="93">
        <v>-97.20181831043972</v>
      </c>
      <c r="G290" s="93">
        <v>-39.414317775112011</v>
      </c>
    </row>
    <row r="291" spans="2:7" x14ac:dyDescent="0.35">
      <c r="C291" s="90">
        <v>25</v>
      </c>
      <c r="D291" s="91" t="s">
        <v>75</v>
      </c>
      <c r="E291" s="92">
        <v>-23.50684096161423</v>
      </c>
      <c r="F291" s="93">
        <v>-31.503958084525348</v>
      </c>
      <c r="G291" s="93">
        <v>-12.220617808504899</v>
      </c>
    </row>
    <row r="292" spans="2:7" x14ac:dyDescent="0.35">
      <c r="C292" s="90">
        <v>26</v>
      </c>
      <c r="D292" s="91" t="s">
        <v>76</v>
      </c>
      <c r="E292" s="92">
        <v>-26.614675044475558</v>
      </c>
      <c r="F292" s="93">
        <v>-59.406406143045146</v>
      </c>
      <c r="G292" s="93">
        <v>-19.027577968178836</v>
      </c>
    </row>
    <row r="293" spans="2:7" ht="15" thickBot="1" x14ac:dyDescent="0.4">
      <c r="C293" s="94">
        <v>27</v>
      </c>
      <c r="D293" s="95" t="s">
        <v>77</v>
      </c>
      <c r="E293" s="96">
        <v>-4.1710864270558332</v>
      </c>
      <c r="F293" s="97">
        <v>-5.7099875922883472</v>
      </c>
      <c r="G293" s="97">
        <v>-0.69051473410529129</v>
      </c>
    </row>
    <row r="294" spans="2:7" ht="15" thickBot="1" x14ac:dyDescent="0.4">
      <c r="E294"/>
      <c r="F294"/>
    </row>
    <row r="295" spans="2:7" ht="44" thickBot="1" x14ac:dyDescent="0.4">
      <c r="B295" s="85" t="s">
        <v>86</v>
      </c>
      <c r="E295"/>
      <c r="F295"/>
    </row>
    <row r="296" spans="2:7" ht="29.5" thickBot="1" x14ac:dyDescent="0.4">
      <c r="C296" s="72" t="s">
        <v>10</v>
      </c>
      <c r="D296" s="72" t="s">
        <v>11</v>
      </c>
      <c r="E296" s="10" t="str">
        <f>$E$16</f>
        <v>2029/30 baseline</v>
      </c>
      <c r="F296" s="23" t="str">
        <f>$F$16</f>
        <v>2029/30 CMP423</v>
      </c>
      <c r="G296" s="24" t="str">
        <f>$G$16</f>
        <v>2029/30 CMP423 &amp; CMP444</v>
      </c>
    </row>
    <row r="297" spans="2:7" x14ac:dyDescent="0.35">
      <c r="C297" s="105">
        <v>1</v>
      </c>
      <c r="D297" s="106" t="s">
        <v>12</v>
      </c>
      <c r="E297" s="76">
        <v>0</v>
      </c>
      <c r="F297" s="77">
        <v>0</v>
      </c>
      <c r="G297" s="77">
        <v>0</v>
      </c>
    </row>
    <row r="298" spans="2:7" x14ac:dyDescent="0.35">
      <c r="C298" s="62">
        <v>2</v>
      </c>
      <c r="D298" s="63" t="s">
        <v>13</v>
      </c>
      <c r="E298" s="64">
        <v>0</v>
      </c>
      <c r="F298" s="68">
        <v>0</v>
      </c>
      <c r="G298" s="68">
        <v>0</v>
      </c>
    </row>
    <row r="299" spans="2:7" x14ac:dyDescent="0.35">
      <c r="C299" s="62">
        <v>3</v>
      </c>
      <c r="D299" s="63" t="s">
        <v>14</v>
      </c>
      <c r="E299" s="64">
        <v>0</v>
      </c>
      <c r="F299" s="68">
        <v>12.39997258519506</v>
      </c>
      <c r="G299" s="68">
        <v>12.39997258519506</v>
      </c>
    </row>
    <row r="300" spans="2:7" x14ac:dyDescent="0.35">
      <c r="C300" s="62">
        <v>4</v>
      </c>
      <c r="D300" s="63" t="s">
        <v>15</v>
      </c>
      <c r="E300" s="64">
        <v>0</v>
      </c>
      <c r="F300" s="68">
        <v>41.268322431231326</v>
      </c>
      <c r="G300" s="68">
        <v>41.268322431231326</v>
      </c>
    </row>
    <row r="301" spans="2:7" x14ac:dyDescent="0.35">
      <c r="C301" s="62">
        <v>5</v>
      </c>
      <c r="D301" s="63" t="s">
        <v>16</v>
      </c>
      <c r="E301" s="64">
        <v>0</v>
      </c>
      <c r="F301" s="68">
        <v>50.272721492134558</v>
      </c>
      <c r="G301" s="68">
        <v>50.272721492134558</v>
      </c>
    </row>
    <row r="302" spans="2:7" x14ac:dyDescent="0.35">
      <c r="C302" s="62">
        <v>6</v>
      </c>
      <c r="D302" s="63" t="s">
        <v>17</v>
      </c>
      <c r="E302" s="64">
        <v>0</v>
      </c>
      <c r="F302" s="68">
        <v>38.115566314405868</v>
      </c>
      <c r="G302" s="68">
        <v>38.115566314405868</v>
      </c>
    </row>
    <row r="303" spans="2:7" x14ac:dyDescent="0.35">
      <c r="C303" s="62">
        <v>7</v>
      </c>
      <c r="D303" s="63" t="s">
        <v>18</v>
      </c>
      <c r="E303" s="64">
        <v>6.3696423353678702</v>
      </c>
      <c r="F303" s="68">
        <v>87.298425890876516</v>
      </c>
      <c r="G303" s="68">
        <v>87.298425890876516</v>
      </c>
    </row>
    <row r="304" spans="2:7" x14ac:dyDescent="0.35">
      <c r="C304" s="62">
        <v>8</v>
      </c>
      <c r="D304" s="63" t="s">
        <v>19</v>
      </c>
      <c r="E304" s="64">
        <v>11.445761742221496</v>
      </c>
      <c r="F304" s="68">
        <v>83.284243205017376</v>
      </c>
      <c r="G304" s="68">
        <v>83.284243205017376</v>
      </c>
    </row>
    <row r="305" spans="3:7" x14ac:dyDescent="0.35">
      <c r="C305" s="62">
        <v>9</v>
      </c>
      <c r="D305" s="63" t="s">
        <v>20</v>
      </c>
      <c r="E305" s="64">
        <v>27.148823210713196</v>
      </c>
      <c r="F305" s="68">
        <v>138.91949142048844</v>
      </c>
      <c r="G305" s="68">
        <v>138.91949142048844</v>
      </c>
    </row>
    <row r="306" spans="3:7" x14ac:dyDescent="0.35">
      <c r="C306" s="62">
        <v>10</v>
      </c>
      <c r="D306" s="63" t="s">
        <v>21</v>
      </c>
      <c r="E306" s="64">
        <v>5.6528147733676848</v>
      </c>
      <c r="F306" s="68">
        <v>36.19811149224806</v>
      </c>
      <c r="G306" s="68">
        <v>36.19811149224806</v>
      </c>
    </row>
    <row r="307" spans="3:7" x14ac:dyDescent="0.35">
      <c r="C307" s="62">
        <v>11</v>
      </c>
      <c r="D307" s="63" t="s">
        <v>22</v>
      </c>
      <c r="E307" s="64">
        <v>28.44568740577742</v>
      </c>
      <c r="F307" s="68">
        <v>95.461026308463204</v>
      </c>
      <c r="G307" s="68">
        <v>95.461026308463204</v>
      </c>
    </row>
    <row r="308" spans="3:7" x14ac:dyDescent="0.35">
      <c r="C308" s="62">
        <v>12</v>
      </c>
      <c r="D308" s="63" t="s">
        <v>23</v>
      </c>
      <c r="E308" s="64">
        <v>39.457105276833417</v>
      </c>
      <c r="F308" s="68">
        <v>108.20493112791218</v>
      </c>
      <c r="G308" s="68">
        <v>108.20493112791218</v>
      </c>
    </row>
    <row r="309" spans="3:7" x14ac:dyDescent="0.35">
      <c r="C309" s="62">
        <v>13</v>
      </c>
      <c r="D309" s="63" t="s">
        <v>24</v>
      </c>
      <c r="E309" s="64">
        <v>48.762374568585962</v>
      </c>
      <c r="F309" s="68">
        <v>143.59370861219608</v>
      </c>
      <c r="G309" s="68">
        <v>143.59370861219608</v>
      </c>
    </row>
    <row r="310" spans="3:7" ht="15" thickBot="1" x14ac:dyDescent="0.4">
      <c r="C310" s="65">
        <v>14</v>
      </c>
      <c r="D310" s="69" t="s">
        <v>25</v>
      </c>
      <c r="E310" s="66">
        <v>12.58629887121365</v>
      </c>
      <c r="F310" s="70">
        <v>57.276334558943574</v>
      </c>
      <c r="G310" s="70">
        <v>57.276334558943574</v>
      </c>
    </row>
  </sheetData>
  <mergeCells count="1">
    <mergeCell ref="B49:C49"/>
  </mergeCells>
  <phoneticPr fontId="5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E78973-82B6-49C4-8A80-C7FF4D4FAB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F64E8-405B-4B8A-9FF5-D96FEDADB026}">
  <ds:schemaRefs>
    <ds:schemaRef ds:uri="http://purl.org/dc/terms/"/>
    <ds:schemaRef ds:uri="97b6fe81-1556-4112-94ca-31043ca39b71"/>
    <ds:schemaRef ds:uri="f71abe4e-f5ff-49cd-8eff-5f4949acc510"/>
    <ds:schemaRef ds:uri="http://schemas.microsoft.com/office/2006/documentManagement/types"/>
    <ds:schemaRef ds:uri="http://purl.org/dc/elements/1.1/"/>
    <ds:schemaRef ds:uri="cadce026-d35b-4a62-a2ee-1436bb44fb55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6F1FDF1-48BB-4953-9ABB-19CE066805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impacts</vt:lpstr>
      <vt:lpstr>interaction with CMP444 WACM1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Claire Goult (NESO)</cp:lastModifiedBy>
  <cp:revision/>
  <dcterms:created xsi:type="dcterms:W3CDTF">2025-03-13T12:22:54Z</dcterms:created>
  <dcterms:modified xsi:type="dcterms:W3CDTF">2025-05-29T10:43:42Z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9438100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_SourceUrl">
    <vt:lpwstr/>
  </property>
  <property fmtid="{D5CDD505-2E9C-101B-9397-08002B2CF9AE}" pid="20" name="_SharedFileIndex">
    <vt:lpwstr/>
  </property>
</Properties>
</file>